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ASA BHAISHAJYA" sheetId="1" r:id="rId4"/>
    <sheet state="visible" name="MONTHLY PERCENTAGE" sheetId="2" r:id="rId5"/>
    <sheet state="visible" name="SAMHITA ADHYAYANA 2" sheetId="3" r:id="rId6"/>
    <sheet state="visible" name="SWASTHAVRITTA" sheetId="4" r:id="rId7"/>
    <sheet state="visible" name="ROGA NIDANA" sheetId="5" r:id="rId8"/>
    <sheet state="visible" name="AGADA TANTRA" sheetId="6" r:id="rId9"/>
    <sheet state="visible" name="DRAVYA GUNA" sheetId="7" r:id="rId10"/>
    <sheet state="visible" name="FINAL ATTENDANCE STATEMENT" sheetId="8" r:id="rId11"/>
  </sheets>
  <definedNames/>
  <calcPr/>
</workbook>
</file>

<file path=xl/sharedStrings.xml><?xml version="1.0" encoding="utf-8"?>
<sst xmlns="http://schemas.openxmlformats.org/spreadsheetml/2006/main" count="1013" uniqueCount="96">
  <si>
    <t>AYURVEDA COLLEGE COIMBATORE</t>
  </si>
  <si>
    <t>II PROF BAMS 2023</t>
  </si>
  <si>
    <t>OCTOBER</t>
  </si>
  <si>
    <t>NOVEMBER</t>
  </si>
  <si>
    <t>DECEMBER</t>
  </si>
  <si>
    <t>FOR GRADING PURPOSE</t>
  </si>
  <si>
    <t>SEPT 2024</t>
  </si>
  <si>
    <t>THEORY -LH</t>
  </si>
  <si>
    <t>THEORY -NLH</t>
  </si>
  <si>
    <t>PRACTICAL</t>
  </si>
  <si>
    <t>TOTAL</t>
  </si>
  <si>
    <t>PERCENTAGE</t>
  </si>
  <si>
    <t>CUMULATIVE TOTAL</t>
  </si>
  <si>
    <t>THEORY - LH</t>
  </si>
  <si>
    <t>THEORY - NLH</t>
  </si>
  <si>
    <t>PRACTIAL</t>
  </si>
  <si>
    <t>Total</t>
  </si>
  <si>
    <t>LH</t>
  </si>
  <si>
    <t>NLH</t>
  </si>
  <si>
    <t>THEORY</t>
  </si>
  <si>
    <t>SL NO.</t>
  </si>
  <si>
    <t>NAME/ NO. OF CLASSES</t>
  </si>
  <si>
    <t>ACSAH. J</t>
  </si>
  <si>
    <t>AMISHA PRASAD .K</t>
  </si>
  <si>
    <t>BHUVANESWARI.P</t>
  </si>
  <si>
    <t>DEEPIKA S</t>
  </si>
  <si>
    <t>DEVAN.K.E</t>
  </si>
  <si>
    <t>DHARANYA SRI.P</t>
  </si>
  <si>
    <t>DHIVYA VARSHINI B</t>
  </si>
  <si>
    <t>DHIYYAAH. M</t>
  </si>
  <si>
    <t>GOBIKA. R</t>
  </si>
  <si>
    <t>HARINI. R</t>
  </si>
  <si>
    <t>HARSHINI .N. B</t>
  </si>
  <si>
    <t>HEMAPRIYA. M</t>
  </si>
  <si>
    <t>JANANE V</t>
  </si>
  <si>
    <t>KARTHIKA. P</t>
  </si>
  <si>
    <t>KIRUPA SANKARI. V</t>
  </si>
  <si>
    <t>MADHUMITHA. B</t>
  </si>
  <si>
    <t>MAHI VARSHA M</t>
  </si>
  <si>
    <t>NEELI SRI VENKATA KRISHNA</t>
  </si>
  <si>
    <t>RICH N</t>
  </si>
  <si>
    <t>SAHANAA SRIEE A S</t>
  </si>
  <si>
    <t>SAI SWATHIKA.P.K</t>
  </si>
  <si>
    <t>SAJEEV ANANTH.T</t>
  </si>
  <si>
    <t>SHIVANI RAI. S</t>
  </si>
  <si>
    <t>SIVASAKTHI ANANDHI S</t>
  </si>
  <si>
    <t>SNEHA RAMESH</t>
  </si>
  <si>
    <t>SNEHA RANJIT</t>
  </si>
  <si>
    <t>SOFIYADIFRIN BANU. N</t>
  </si>
  <si>
    <t>SUBADHARSHINY V S</t>
  </si>
  <si>
    <t>SWETHA.P</t>
  </si>
  <si>
    <t>UVASRUTHI M S</t>
  </si>
  <si>
    <t>VARUN KUMAR. S</t>
  </si>
  <si>
    <t>VIJAYALAKSHMI .K</t>
  </si>
  <si>
    <t>YUVAN SHANKAR. 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</si>
  <si>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</si>
  <si>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</si>
  <si>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</si>
  <si>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</si>
  <si>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</si>
  <si>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</si>
  <si>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</si>
  <si>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</si>
  <si>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</si>
  <si>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RSBK</t>
  </si>
  <si>
    <t>SA2</t>
  </si>
  <si>
    <t>SWASTHAVRITTA</t>
  </si>
  <si>
    <t>ROGANIDANA</t>
  </si>
  <si>
    <t>AGADATANTRA</t>
  </si>
  <si>
    <t>DGV</t>
  </si>
  <si>
    <t>TOTAL PERCENTAGE</t>
  </si>
  <si>
    <t>June</t>
  </si>
  <si>
    <t xml:space="preserve">October </t>
  </si>
  <si>
    <t xml:space="preserve">November </t>
  </si>
  <si>
    <t>DEC</t>
  </si>
  <si>
    <t>JAN</t>
  </si>
  <si>
    <t>NAME/NO OF CLASSES</t>
  </si>
  <si>
    <t>CUMULATIVE PERCENTAGE</t>
  </si>
  <si>
    <t>YOGA</t>
  </si>
  <si>
    <t>TOTAL NO OF CLASSES</t>
  </si>
  <si>
    <t xml:space="preserve">January </t>
  </si>
  <si>
    <t>February</t>
  </si>
  <si>
    <t>March</t>
  </si>
  <si>
    <t>April</t>
  </si>
  <si>
    <t>May</t>
  </si>
  <si>
    <t xml:space="preserve">                                                                                              July</t>
  </si>
  <si>
    <t xml:space="preserve">PRACTICAL </t>
  </si>
  <si>
    <t xml:space="preserve">TOTAL </t>
  </si>
  <si>
    <t>UVASRUTHY M S</t>
  </si>
  <si>
    <t>DG</t>
  </si>
  <si>
    <t>RN</t>
  </si>
  <si>
    <t>SW</t>
  </si>
  <si>
    <t>AT</t>
  </si>
  <si>
    <t>ROLL NO</t>
  </si>
  <si>
    <t>NAME</t>
  </si>
  <si>
    <t>PERCENT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</si>
</sst>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mmm yyyy"/>
    <numFmt numFmtId="165" formatCode="mmm yyyy"/>
  </numFmts>
  <fonts count="10">
    <font>
      <sz val="10.0"/>
      <color rgb="FF000000"/>
      <name val="Arial"/>
      <scheme val="minor"/>
    </font>
    <font>
      <color theme="1"/>
      <name val="Arial"/>
    </font>
    <font>
      <color theme="1"/>
      <name val="Arial"/>
      <scheme val="minor"/>
    </font>
    <font/>
    <font>
      <b/>
      <color theme="1"/>
      <name val="Arial"/>
    </font>
    <font>
      <b/>
      <color rgb="FFFF0000"/>
      <name val="Arial"/>
    </font>
    <font>
      <b/>
      <color rgb="FFFF0000"/>
      <name val="Arial"/>
      <scheme val="minor"/>
    </font>
    <font>
      <b/>
      <sz val="11.0"/>
      <color rgb="FFFF0000"/>
      <name val="Calibri"/>
    </font>
    <font>
      <b/>
      <color theme="1"/>
      <name val="Arial"/>
      <scheme val="minor"/>
    </font>
    <font>
      <sz val="9.0"/>
      <color theme="1"/>
      <name val="&quot;Google Sans Mono&quot;"/>
    </font>
  </fonts>
  <fills count="8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CC0000"/>
        <bgColor rgb="FFCC0000"/>
      </patternFill>
    </fill>
  </fills>
  <borders count="14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3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bottom" wrapText="0"/>
    </xf>
    <xf borderId="2" fillId="0" fontId="1" numFmtId="0" xfId="0" applyAlignment="1" applyBorder="1" applyFont="1">
      <alignment horizontal="center" shrinkToFit="0" vertical="bottom" wrapText="0"/>
    </xf>
    <xf borderId="3" fillId="0" fontId="1" numFmtId="0" xfId="0" applyAlignment="1" applyBorder="1" applyFont="1">
      <alignment horizontal="center" vertical="bottom"/>
    </xf>
    <xf borderId="0" fillId="0" fontId="1" numFmtId="0" xfId="0" applyAlignment="1" applyFont="1">
      <alignment horizontal="center" vertical="bottom"/>
    </xf>
    <xf borderId="0" fillId="0" fontId="2" numFmtId="0" xfId="0" applyAlignment="1" applyFont="1">
      <alignment horizontal="center"/>
    </xf>
    <xf borderId="4" fillId="0" fontId="1" numFmtId="0" xfId="0" applyAlignment="1" applyBorder="1" applyFont="1">
      <alignment horizontal="center" shrinkToFit="0" vertical="bottom" wrapText="0"/>
    </xf>
    <xf borderId="5" fillId="0" fontId="1" numFmtId="0" xfId="0" applyAlignment="1" applyBorder="1" applyFont="1">
      <alignment horizontal="center" shrinkToFit="0" vertical="bottom" wrapText="0"/>
    </xf>
    <xf borderId="6" fillId="0" fontId="1" numFmtId="0" xfId="0" applyAlignment="1" applyBorder="1" applyFont="1">
      <alignment horizontal="center" vertical="bottom"/>
    </xf>
    <xf borderId="5" fillId="0" fontId="1" numFmtId="0" xfId="0" applyAlignment="1" applyBorder="1" applyFont="1">
      <alignment horizontal="center" vertical="bottom"/>
    </xf>
    <xf borderId="7" fillId="0" fontId="1" numFmtId="0" xfId="0" applyAlignment="1" applyBorder="1" applyFont="1">
      <alignment horizontal="center" vertical="bottom"/>
    </xf>
    <xf borderId="5" fillId="0" fontId="3" numFmtId="0" xfId="0" applyBorder="1" applyFont="1"/>
    <xf borderId="6" fillId="0" fontId="3" numFmtId="0" xfId="0" applyBorder="1" applyFont="1"/>
    <xf borderId="8" fillId="0" fontId="2" numFmtId="0" xfId="0" applyAlignment="1" applyBorder="1" applyFont="1">
      <alignment horizontal="center"/>
    </xf>
    <xf borderId="8" fillId="0" fontId="2" numFmtId="164" xfId="0" applyAlignment="1" applyBorder="1" applyFont="1" applyNumberFormat="1">
      <alignment horizontal="center" readingOrder="0"/>
    </xf>
    <xf borderId="8" fillId="0" fontId="2" numFmtId="0" xfId="0" applyAlignment="1" applyBorder="1" applyFont="1">
      <alignment horizontal="center" readingOrder="0"/>
    </xf>
    <xf borderId="1" fillId="0" fontId="1" numFmtId="164" xfId="0" applyAlignment="1" applyBorder="1" applyFont="1" applyNumberFormat="1">
      <alignment horizontal="center" readingOrder="0" vertical="bottom"/>
    </xf>
    <xf borderId="2" fillId="0" fontId="3" numFmtId="0" xfId="0" applyBorder="1" applyFont="1"/>
    <xf borderId="3" fillId="0" fontId="3" numFmtId="0" xfId="0" applyBorder="1" applyFont="1"/>
    <xf borderId="0" fillId="0" fontId="2" numFmtId="164" xfId="0" applyAlignment="1" applyFont="1" applyNumberFormat="1">
      <alignment horizontal="center" readingOrder="0"/>
    </xf>
    <xf borderId="1" fillId="0" fontId="4" numFmtId="164" xfId="0" applyAlignment="1" applyBorder="1" applyFont="1" applyNumberFormat="1">
      <alignment horizontal="center" vertical="bottom"/>
    </xf>
    <xf borderId="0" fillId="0" fontId="2" numFmtId="0" xfId="0" applyAlignment="1" applyFont="1">
      <alignment horizontal="center" readingOrder="0"/>
    </xf>
    <xf borderId="0" fillId="0" fontId="2" numFmtId="165" xfId="0" applyAlignment="1" applyFont="1" applyNumberFormat="1">
      <alignment horizontal="center" readingOrder="0"/>
    </xf>
    <xf borderId="7" fillId="0" fontId="5" numFmtId="0" xfId="0" applyAlignment="1" applyBorder="1" applyFont="1">
      <alignment horizontal="center" vertical="bottom"/>
    </xf>
    <xf borderId="6" fillId="0" fontId="5" numFmtId="0" xfId="0" applyAlignment="1" applyBorder="1" applyFont="1">
      <alignment horizontal="center" vertical="bottom"/>
    </xf>
    <xf borderId="6" fillId="0" fontId="5" numFmtId="0" xfId="0" applyAlignment="1" applyBorder="1" applyFont="1">
      <alignment horizontal="center" readingOrder="0" shrinkToFit="0" vertical="bottom" wrapText="1"/>
    </xf>
    <xf borderId="8" fillId="0" fontId="6" numFmtId="0" xfId="0" applyAlignment="1" applyBorder="1" applyFont="1">
      <alignment horizontal="center" readingOrder="0"/>
    </xf>
    <xf borderId="8" fillId="0" fontId="5" numFmtId="0" xfId="0" applyAlignment="1" applyBorder="1" applyFont="1">
      <alignment horizontal="center" vertical="bottom"/>
    </xf>
    <xf borderId="8" fillId="0" fontId="5" numFmtId="0" xfId="0" applyAlignment="1" applyBorder="1" applyFont="1">
      <alignment horizontal="center" readingOrder="0" shrinkToFit="0" vertical="bottom" wrapText="1"/>
    </xf>
    <xf borderId="8" fillId="0" fontId="5" numFmtId="0" xfId="0" applyAlignment="1" applyBorder="1" applyFont="1">
      <alignment horizontal="center" shrinkToFit="0" vertical="bottom" wrapText="1"/>
    </xf>
    <xf borderId="8" fillId="0" fontId="7" numFmtId="0" xfId="0" applyAlignment="1" applyBorder="1" applyFont="1">
      <alignment horizontal="center" vertical="bottom"/>
    </xf>
    <xf borderId="8" fillId="0" fontId="1" numFmtId="0" xfId="0" applyAlignment="1" applyBorder="1" applyFont="1">
      <alignment horizontal="center" shrinkToFit="0" vertical="bottom" wrapText="1"/>
    </xf>
    <xf borderId="0" fillId="0" fontId="5" numFmtId="0" xfId="0" applyAlignment="1" applyFont="1">
      <alignment horizontal="center" readingOrder="0" vertical="bottom"/>
    </xf>
    <xf borderId="7" fillId="0" fontId="1" numFmtId="0" xfId="0" applyAlignment="1" applyBorder="1" applyFont="1">
      <alignment horizontal="center" readingOrder="0" vertical="bottom"/>
    </xf>
    <xf borderId="6" fillId="0" fontId="1" numFmtId="0" xfId="0" applyAlignment="1" applyBorder="1" applyFont="1">
      <alignment horizontal="center" readingOrder="0" vertical="bottom"/>
    </xf>
    <xf borderId="8" fillId="0" fontId="1" numFmtId="0" xfId="0" applyAlignment="1" applyBorder="1" applyFont="1">
      <alignment horizontal="center" vertical="bottom"/>
    </xf>
    <xf borderId="8" fillId="0" fontId="1" numFmtId="0" xfId="0" applyAlignment="1" applyBorder="1" applyFont="1">
      <alignment horizontal="center" readingOrder="0" vertical="bottom"/>
    </xf>
    <xf borderId="8" fillId="0" fontId="4" numFmtId="0" xfId="0" applyAlignment="1" applyBorder="1" applyFont="1">
      <alignment horizontal="center" readingOrder="0" vertical="bottom"/>
    </xf>
    <xf borderId="8" fillId="0" fontId="4" numFmtId="0" xfId="0" applyAlignment="1" applyBorder="1" applyFont="1">
      <alignment horizontal="center" readingOrder="0" shrinkToFit="0" vertical="bottom" wrapText="1"/>
    </xf>
    <xf borderId="6" fillId="2" fontId="1" numFmtId="0" xfId="0" applyAlignment="1" applyBorder="1" applyFill="1" applyFont="1">
      <alignment horizontal="center" vertical="bottom"/>
    </xf>
    <xf borderId="7" fillId="2" fontId="1" numFmtId="0" xfId="0" applyAlignment="1" applyBorder="1" applyFont="1">
      <alignment horizontal="center" vertical="bottom"/>
    </xf>
    <xf borderId="8" fillId="2" fontId="2" numFmtId="0" xfId="0" applyAlignment="1" applyBorder="1" applyFont="1">
      <alignment horizontal="center"/>
    </xf>
    <xf borderId="8" fillId="2" fontId="2" numFmtId="0" xfId="0" applyAlignment="1" applyBorder="1" applyFont="1">
      <alignment horizontal="center" readingOrder="0"/>
    </xf>
    <xf borderId="0" fillId="2" fontId="2" numFmtId="0" xfId="0" applyAlignment="1" applyFont="1">
      <alignment horizontal="center" readingOrder="0"/>
    </xf>
    <xf borderId="0" fillId="2" fontId="2" numFmtId="0" xfId="0" applyAlignment="1" applyFont="1">
      <alignment horizontal="center"/>
    </xf>
    <xf borderId="9" fillId="0" fontId="2" numFmtId="0" xfId="0" applyAlignment="1" applyBorder="1" applyFont="1">
      <alignment horizontal="center" readingOrder="0"/>
    </xf>
    <xf borderId="10" fillId="0" fontId="3" numFmtId="0" xfId="0" applyBorder="1" applyFont="1"/>
    <xf borderId="11" fillId="0" fontId="3" numFmtId="0" xfId="0" applyBorder="1" applyFont="1"/>
    <xf borderId="11" fillId="0" fontId="2" numFmtId="0" xfId="0" applyAlignment="1" applyBorder="1" applyFont="1">
      <alignment horizontal="center" readingOrder="0"/>
    </xf>
    <xf borderId="0" fillId="0" fontId="2" numFmtId="0" xfId="0" applyAlignment="1" applyFont="1">
      <alignment readingOrder="0"/>
    </xf>
    <xf borderId="0" fillId="0" fontId="8" numFmtId="0" xfId="0" applyAlignment="1" applyFont="1">
      <alignment readingOrder="0"/>
    </xf>
    <xf borderId="0" fillId="0" fontId="1" numFmtId="0" xfId="0" applyAlignment="1" applyFont="1">
      <alignment vertical="bottom"/>
    </xf>
    <xf borderId="0" fillId="0" fontId="4" numFmtId="0" xfId="0" applyAlignment="1" applyFont="1">
      <alignment vertical="bottom"/>
    </xf>
    <xf borderId="12" fillId="0" fontId="1" numFmtId="0" xfId="0" applyAlignment="1" applyBorder="1" applyFont="1">
      <alignment vertical="bottom"/>
    </xf>
    <xf borderId="13" fillId="0" fontId="4" numFmtId="0" xfId="0" applyAlignment="1" applyBorder="1" applyFont="1">
      <alignment vertical="bottom"/>
    </xf>
    <xf borderId="6" fillId="0" fontId="1" numFmtId="0" xfId="0" applyAlignment="1" applyBorder="1" applyFont="1">
      <alignment readingOrder="0" vertical="bottom"/>
    </xf>
    <xf borderId="0" fillId="0" fontId="2" numFmtId="0" xfId="0" applyFont="1"/>
    <xf borderId="0" fillId="0" fontId="8" numFmtId="0" xfId="0" applyFont="1"/>
    <xf borderId="6" fillId="0" fontId="1" numFmtId="0" xfId="0" applyAlignment="1" applyBorder="1" applyFont="1">
      <alignment vertical="bottom"/>
    </xf>
    <xf borderId="8" fillId="0" fontId="2" numFmtId="0" xfId="0" applyAlignment="1" applyBorder="1" applyFont="1">
      <alignment readingOrder="0"/>
    </xf>
    <xf borderId="12" fillId="0" fontId="8" numFmtId="0" xfId="0" applyBorder="1" applyFont="1"/>
    <xf borderId="13" fillId="0" fontId="8" numFmtId="0" xfId="0" applyBorder="1" applyFont="1"/>
    <xf borderId="6" fillId="0" fontId="1" numFmtId="0" xfId="0" applyAlignment="1" applyBorder="1" applyFont="1">
      <alignment horizontal="right" vertical="bottom"/>
    </xf>
    <xf borderId="8" fillId="0" fontId="2" numFmtId="0" xfId="0" applyBorder="1" applyFont="1"/>
    <xf borderId="6" fillId="2" fontId="1" numFmtId="0" xfId="0" applyAlignment="1" applyBorder="1" applyFont="1">
      <alignment horizontal="right" vertical="bottom"/>
    </xf>
    <xf borderId="6" fillId="2" fontId="1" numFmtId="0" xfId="0" applyAlignment="1" applyBorder="1" applyFont="1">
      <alignment vertical="bottom"/>
    </xf>
    <xf borderId="0" fillId="2" fontId="2" numFmtId="0" xfId="0" applyAlignment="1" applyFont="1">
      <alignment readingOrder="0"/>
    </xf>
    <xf borderId="6" fillId="3" fontId="1" numFmtId="0" xfId="0" applyAlignment="1" applyBorder="1" applyFill="1" applyFont="1">
      <alignment horizontal="right" vertical="bottom"/>
    </xf>
    <xf borderId="4" fillId="0" fontId="8" numFmtId="0" xfId="0" applyBorder="1" applyFont="1"/>
    <xf borderId="5" fillId="0" fontId="8" numFmtId="0" xfId="0" applyBorder="1" applyFont="1"/>
    <xf borderId="6" fillId="0" fontId="8" numFmtId="0" xfId="0" applyBorder="1" applyFont="1"/>
    <xf borderId="1" fillId="0" fontId="1" numFmtId="0" xfId="0" applyAlignment="1" applyBorder="1" applyFont="1">
      <alignment horizontal="center" vertical="bottom"/>
    </xf>
    <xf borderId="1" fillId="0" fontId="2" numFmtId="164" xfId="0" applyAlignment="1" applyBorder="1" applyFont="1" applyNumberFormat="1">
      <alignment horizontal="center" readingOrder="0"/>
    </xf>
    <xf borderId="6" fillId="0" fontId="5" numFmtId="0" xfId="0" applyAlignment="1" applyBorder="1" applyFont="1">
      <alignment horizontal="center" shrinkToFit="0" vertical="bottom" wrapText="1"/>
    </xf>
    <xf borderId="7" fillId="0" fontId="7" numFmtId="0" xfId="0" applyAlignment="1" applyBorder="1" applyFont="1">
      <alignment horizontal="center" vertical="bottom"/>
    </xf>
    <xf borderId="6" fillId="0" fontId="1" numFmtId="0" xfId="0" applyAlignment="1" applyBorder="1" applyFont="1">
      <alignment horizontal="center" shrinkToFit="0" vertical="bottom" wrapText="1"/>
    </xf>
    <xf borderId="8" fillId="2" fontId="1" numFmtId="0" xfId="0" applyAlignment="1" applyBorder="1" applyFont="1">
      <alignment horizontal="center" vertical="bottom"/>
    </xf>
    <xf borderId="8" fillId="4" fontId="2" numFmtId="0" xfId="0" applyAlignment="1" applyBorder="1" applyFill="1" applyFont="1">
      <alignment horizontal="center" readingOrder="0"/>
    </xf>
    <xf borderId="8" fillId="4" fontId="2" numFmtId="0" xfId="0" applyAlignment="1" applyBorder="1" applyFont="1">
      <alignment horizontal="center"/>
    </xf>
    <xf borderId="0" fillId="4" fontId="2" numFmtId="0" xfId="0" applyAlignment="1" applyFont="1">
      <alignment horizontal="center"/>
    </xf>
    <xf borderId="8" fillId="3" fontId="2" numFmtId="0" xfId="0" applyAlignment="1" applyBorder="1" applyFont="1">
      <alignment horizontal="center"/>
    </xf>
    <xf borderId="0" fillId="4" fontId="2" numFmtId="0" xfId="0" applyAlignment="1" applyFont="1">
      <alignment horizontal="center" readingOrder="0"/>
    </xf>
    <xf borderId="4" fillId="0" fontId="2" numFmtId="0" xfId="0" applyAlignment="1" applyBorder="1" applyFont="1">
      <alignment horizontal="center"/>
    </xf>
    <xf borderId="5" fillId="0" fontId="2" numFmtId="0" xfId="0" applyAlignment="1" applyBorder="1" applyFont="1">
      <alignment horizontal="center"/>
    </xf>
    <xf borderId="6" fillId="0" fontId="2" numFmtId="0" xfId="0" applyAlignment="1" applyBorder="1" applyFont="1">
      <alignment horizontal="center"/>
    </xf>
    <xf borderId="5" fillId="0" fontId="1" numFmtId="0" xfId="0" applyAlignment="1" applyBorder="1" applyFont="1">
      <alignment horizontal="center" readingOrder="0" vertical="bottom"/>
    </xf>
    <xf borderId="1" fillId="0" fontId="1" numFmtId="0" xfId="0" applyAlignment="1" applyBorder="1" applyFont="1">
      <alignment horizontal="center" readingOrder="0" vertical="bottom"/>
    </xf>
    <xf borderId="0" fillId="0" fontId="1" numFmtId="0" xfId="0" applyAlignment="1" applyFont="1">
      <alignment horizontal="center" readingOrder="0" vertical="bottom"/>
    </xf>
    <xf borderId="0" fillId="0" fontId="4" numFmtId="164" xfId="0" applyAlignment="1" applyFont="1" applyNumberFormat="1">
      <alignment horizontal="center" vertical="bottom"/>
    </xf>
    <xf borderId="0" fillId="0" fontId="4" numFmtId="0" xfId="0" applyAlignment="1" applyFont="1">
      <alignment horizontal="center" readingOrder="0" vertical="bottom"/>
    </xf>
    <xf borderId="0" fillId="0" fontId="4" numFmtId="164" xfId="0" applyAlignment="1" applyFont="1" applyNumberFormat="1">
      <alignment horizontal="center" readingOrder="0" vertical="bottom"/>
    </xf>
    <xf borderId="0" fillId="0" fontId="5" numFmtId="0" xfId="0" applyAlignment="1" applyFont="1">
      <alignment horizontal="center" vertical="bottom"/>
    </xf>
    <xf borderId="0" fillId="0" fontId="5" numFmtId="0" xfId="0" applyAlignment="1" applyFont="1">
      <alignment horizontal="center" readingOrder="0" shrinkToFit="0" vertical="bottom" wrapText="1"/>
    </xf>
    <xf borderId="8" fillId="0" fontId="5" numFmtId="0" xfId="0" applyAlignment="1" applyBorder="1" applyFont="1">
      <alignment horizontal="center" readingOrder="0" vertical="bottom"/>
    </xf>
    <xf borderId="7" fillId="3" fontId="1" numFmtId="0" xfId="0" applyAlignment="1" applyBorder="1" applyFont="1">
      <alignment horizontal="center" vertical="bottom"/>
    </xf>
    <xf borderId="8" fillId="3" fontId="1" numFmtId="0" xfId="0" applyAlignment="1" applyBorder="1" applyFont="1">
      <alignment horizontal="center" vertical="bottom"/>
    </xf>
    <xf borderId="8" fillId="3" fontId="1" numFmtId="0" xfId="0" applyAlignment="1" applyBorder="1" applyFont="1">
      <alignment horizontal="center" readingOrder="0" vertical="bottom"/>
    </xf>
    <xf borderId="8" fillId="3" fontId="2" numFmtId="0" xfId="0" applyAlignment="1" applyBorder="1" applyFont="1">
      <alignment horizontal="center" readingOrder="0"/>
    </xf>
    <xf borderId="8" fillId="2" fontId="1" numFmtId="0" xfId="0" applyAlignment="1" applyBorder="1" applyFont="1">
      <alignment horizontal="center" readingOrder="0" vertical="bottom"/>
    </xf>
    <xf borderId="8" fillId="5" fontId="2" numFmtId="0" xfId="0" applyAlignment="1" applyBorder="1" applyFill="1" applyFont="1">
      <alignment horizontal="center" readingOrder="0"/>
    </xf>
    <xf borderId="8" fillId="2" fontId="2" numFmtId="0" xfId="0" applyBorder="1" applyFont="1"/>
    <xf borderId="1" fillId="0" fontId="2" numFmtId="0" xfId="0" applyAlignment="1" applyBorder="1" applyFont="1">
      <alignment horizontal="center" readingOrder="0" shrinkToFit="0" vertical="center" wrapText="1"/>
    </xf>
    <xf borderId="0" fillId="0" fontId="2" numFmtId="0" xfId="0" applyAlignment="1" applyFont="1">
      <alignment horizontal="center" readingOrder="0" shrinkToFit="0" vertical="center" wrapText="1"/>
    </xf>
    <xf borderId="1" fillId="0" fontId="4" numFmtId="164" xfId="0" applyAlignment="1" applyBorder="1" applyFont="1" applyNumberFormat="1">
      <alignment horizontal="center" readingOrder="0" vertical="bottom"/>
    </xf>
    <xf borderId="3" fillId="0" fontId="5" numFmtId="0" xfId="0" applyAlignment="1" applyBorder="1" applyFont="1">
      <alignment horizontal="center" vertical="bottom"/>
    </xf>
    <xf borderId="3" fillId="0" fontId="5" numFmtId="0" xfId="0" applyAlignment="1" applyBorder="1" applyFont="1">
      <alignment horizontal="center" shrinkToFit="0" vertical="bottom" wrapText="1"/>
    </xf>
    <xf borderId="7" fillId="0" fontId="7" numFmtId="0" xfId="0" applyAlignment="1" applyBorder="1" applyFont="1">
      <alignment horizontal="center" readingOrder="0" vertical="bottom"/>
    </xf>
    <xf borderId="6" fillId="0" fontId="1" numFmtId="0" xfId="0" applyAlignment="1" applyBorder="1" applyFont="1">
      <alignment horizontal="center" readingOrder="0" shrinkToFit="0" vertical="bottom" wrapText="1"/>
    </xf>
    <xf borderId="8" fillId="3" fontId="9" numFmtId="0" xfId="0" applyAlignment="1" applyBorder="1" applyFont="1">
      <alignment horizontal="center"/>
    </xf>
    <xf borderId="8" fillId="3" fontId="9" numFmtId="0" xfId="0" applyAlignment="1" applyBorder="1" applyFont="1">
      <alignment horizontal="center" readingOrder="0"/>
    </xf>
    <xf borderId="0" fillId="3" fontId="9" numFmtId="0" xfId="0" applyAlignment="1" applyFont="1">
      <alignment horizontal="center" readingOrder="0"/>
    </xf>
    <xf borderId="0" fillId="3" fontId="9" numFmtId="0" xfId="0" applyAlignment="1" applyFont="1">
      <alignment horizontal="center"/>
    </xf>
    <xf borderId="6" fillId="2" fontId="1" numFmtId="0" xfId="0" applyAlignment="1" applyBorder="1" applyFont="1">
      <alignment horizontal="center" readingOrder="0" vertical="bottom"/>
    </xf>
    <xf borderId="8" fillId="2" fontId="9" numFmtId="0" xfId="0" applyAlignment="1" applyBorder="1" applyFont="1">
      <alignment horizontal="center"/>
    </xf>
    <xf borderId="0" fillId="2" fontId="9" numFmtId="0" xfId="0" applyAlignment="1" applyFont="1">
      <alignment horizontal="center" readingOrder="0"/>
    </xf>
    <xf borderId="8" fillId="2" fontId="9" numFmtId="0" xfId="0" applyAlignment="1" applyBorder="1" applyFont="1">
      <alignment horizontal="center" readingOrder="0"/>
    </xf>
    <xf borderId="1" fillId="0" fontId="2" numFmtId="0" xfId="0" applyAlignment="1" applyBorder="1" applyFont="1">
      <alignment horizontal="center" readingOrder="0"/>
    </xf>
    <xf borderId="3" fillId="0" fontId="1" numFmtId="0" xfId="0" applyAlignment="1" applyBorder="1" applyFont="1">
      <alignment horizontal="center" readingOrder="0" vertical="bottom"/>
    </xf>
    <xf borderId="8" fillId="6" fontId="2" numFmtId="0" xfId="0" applyAlignment="1" applyBorder="1" applyFill="1" applyFont="1">
      <alignment horizontal="center"/>
    </xf>
    <xf borderId="8" fillId="7" fontId="2" numFmtId="0" xfId="0" applyAlignment="1" applyBorder="1" applyFill="1" applyFont="1">
      <alignment horizontal="center"/>
    </xf>
    <xf borderId="0" fillId="6" fontId="2" numFmtId="0" xfId="0" applyAlignment="1" applyFont="1">
      <alignment horizontal="center" readingOrder="0"/>
    </xf>
    <xf borderId="0" fillId="6" fontId="2" numFmtId="0" xfId="0" applyAlignment="1" applyFont="1">
      <alignment horizontal="center"/>
    </xf>
    <xf borderId="2" fillId="0" fontId="1" numFmtId="0" xfId="0" applyAlignment="1" applyBorder="1" applyFont="1">
      <alignment horizontal="center" vertical="bottom"/>
    </xf>
    <xf borderId="0" fillId="0" fontId="1" numFmtId="164" xfId="0" applyAlignment="1" applyFont="1" applyNumberFormat="1">
      <alignment vertical="bottom"/>
    </xf>
    <xf borderId="0" fillId="0" fontId="1" numFmtId="164" xfId="0" applyAlignment="1" applyFont="1" applyNumberFormat="1">
      <alignment readingOrder="0" vertical="bottom"/>
    </xf>
    <xf borderId="6" fillId="0" fontId="5" numFmtId="0" xfId="0" applyAlignment="1" applyBorder="1" applyFont="1">
      <alignment horizontal="center" readingOrder="0" vertical="bottom"/>
    </xf>
    <xf borderId="3" fillId="0" fontId="5" numFmtId="0" xfId="0" applyAlignment="1" applyBorder="1" applyFont="1">
      <alignment horizontal="center" readingOrder="0" vertical="bottom"/>
    </xf>
    <xf borderId="0" fillId="0" fontId="1" numFmtId="0" xfId="0" applyAlignment="1" applyFont="1">
      <alignment readingOrder="0" vertical="bottom"/>
    </xf>
    <xf borderId="6" fillId="3" fontId="1" numFmtId="0" xfId="0" applyAlignment="1" applyBorder="1" applyFont="1">
      <alignment horizontal="center" vertical="bottom"/>
    </xf>
    <xf borderId="0" fillId="3" fontId="1" numFmtId="0" xfId="0" applyAlignment="1" applyFont="1">
      <alignment horizontal="center" readingOrder="0" vertical="bottom"/>
    </xf>
    <xf borderId="12" fillId="0" fontId="1" numFmtId="0" xfId="0" applyAlignment="1" applyBorder="1" applyFont="1">
      <alignment horizontal="center" vertical="bottom"/>
    </xf>
    <xf borderId="0" fillId="0" fontId="1" numFmtId="0" xfId="0" applyAlignment="1" applyFont="1">
      <alignment vertical="bottom"/>
    </xf>
    <xf borderId="8" fillId="0" fontId="8" numFmtId="0" xfId="0" applyBorder="1" applyFont="1"/>
    <xf borderId="1" fillId="0" fontId="8" numFmtId="0" xfId="0" applyAlignment="1" applyBorder="1" applyFont="1">
      <alignment horizontal="center" readingOrder="0"/>
    </xf>
    <xf borderId="1" fillId="0" fontId="8" numFmtId="0" xfId="0" applyAlignment="1" applyBorder="1" applyFont="1">
      <alignment horizontal="center" readingOrder="0" shrinkToFit="0" vertical="center" wrapText="1"/>
    </xf>
    <xf borderId="8" fillId="0" fontId="8" numFmtId="0" xfId="0" applyAlignment="1" applyBorder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2" width="10.38"/>
    <col customWidth="1" min="3" max="3" width="26.63"/>
    <col customWidth="1" min="29" max="29" width="18.25"/>
  </cols>
  <sheetData>
    <row r="1">
      <c r="A1" s="1" t="s">
        <v>0</v>
      </c>
      <c r="B1" s="2"/>
      <c r="C1" s="3"/>
      <c r="D1" s="3"/>
      <c r="E1" s="3"/>
      <c r="F1" s="3"/>
      <c r="G1" s="3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</row>
    <row r="2">
      <c r="A2" s="6" t="s">
        <v>1</v>
      </c>
      <c r="B2" s="7"/>
      <c r="C2" s="8"/>
      <c r="D2" s="8"/>
      <c r="E2" s="8"/>
      <c r="F2" s="8"/>
      <c r="G2" s="8"/>
      <c r="H2" s="8"/>
      <c r="I2" s="9"/>
      <c r="J2" s="9"/>
      <c r="K2" s="9"/>
      <c r="L2" s="9"/>
      <c r="M2" s="9"/>
      <c r="N2" s="9"/>
      <c r="O2" s="9"/>
      <c r="P2" s="9"/>
      <c r="Q2" s="9"/>
      <c r="R2" s="9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>
      <c r="A3" s="10"/>
      <c r="B3" s="8"/>
      <c r="C3" s="8"/>
      <c r="D3" s="9" t="s">
        <v>2</v>
      </c>
      <c r="E3" s="11"/>
      <c r="F3" s="11"/>
      <c r="G3" s="11"/>
      <c r="H3" s="12"/>
      <c r="I3" s="9" t="s">
        <v>3</v>
      </c>
      <c r="J3" s="11"/>
      <c r="K3" s="11"/>
      <c r="L3" s="11"/>
      <c r="M3" s="12"/>
      <c r="N3" s="9" t="s">
        <v>4</v>
      </c>
      <c r="O3" s="11"/>
      <c r="P3" s="11"/>
      <c r="Q3" s="11"/>
      <c r="R3" s="12"/>
      <c r="S3" s="13"/>
      <c r="T3" s="14">
        <v>45292.0</v>
      </c>
      <c r="U3" s="15"/>
      <c r="V3" s="13"/>
      <c r="W3" s="13"/>
      <c r="X3" s="13"/>
      <c r="Y3" s="16">
        <v>45323.0</v>
      </c>
      <c r="Z3" s="17"/>
      <c r="AA3" s="17"/>
      <c r="AB3" s="17"/>
      <c r="AC3" s="17"/>
      <c r="AD3" s="18"/>
      <c r="AE3" s="16">
        <v>45352.0</v>
      </c>
      <c r="AF3" s="17"/>
      <c r="AG3" s="17"/>
      <c r="AH3" s="17"/>
      <c r="AI3" s="17"/>
      <c r="AJ3" s="18"/>
      <c r="AK3" s="19">
        <v>45383.0</v>
      </c>
      <c r="AQ3" s="19">
        <v>45413.0</v>
      </c>
      <c r="AW3" s="20" t="s">
        <v>5</v>
      </c>
      <c r="AX3" s="18"/>
      <c r="AY3" s="5"/>
      <c r="AZ3" s="19">
        <v>45444.0</v>
      </c>
      <c r="BF3" s="19">
        <v>45474.0</v>
      </c>
      <c r="BL3" s="19">
        <v>45505.0</v>
      </c>
      <c r="BR3" s="21" t="s">
        <v>6</v>
      </c>
      <c r="BX3" s="22">
        <v>45566.0</v>
      </c>
      <c r="CD3" s="22">
        <v>45597.0</v>
      </c>
      <c r="CJ3" s="22">
        <v>45627.0</v>
      </c>
      <c r="CP3" s="22">
        <v>45658.0</v>
      </c>
      <c r="CV3" s="22"/>
      <c r="CW3" s="22"/>
    </row>
    <row r="4">
      <c r="A4" s="23"/>
      <c r="B4" s="24"/>
      <c r="C4" s="24"/>
      <c r="D4" s="24" t="s">
        <v>7</v>
      </c>
      <c r="E4" s="24" t="s">
        <v>8</v>
      </c>
      <c r="F4" s="24" t="s">
        <v>9</v>
      </c>
      <c r="G4" s="24" t="s">
        <v>10</v>
      </c>
      <c r="H4" s="24" t="s">
        <v>11</v>
      </c>
      <c r="I4" s="24" t="s">
        <v>7</v>
      </c>
      <c r="J4" s="24" t="s">
        <v>8</v>
      </c>
      <c r="K4" s="24" t="s">
        <v>9</v>
      </c>
      <c r="L4" s="25" t="s">
        <v>12</v>
      </c>
      <c r="M4" s="24" t="s">
        <v>11</v>
      </c>
      <c r="N4" s="24" t="s">
        <v>7</v>
      </c>
      <c r="O4" s="24" t="s">
        <v>8</v>
      </c>
      <c r="P4" s="24" t="s">
        <v>9</v>
      </c>
      <c r="Q4" s="25" t="s">
        <v>12</v>
      </c>
      <c r="R4" s="24" t="s">
        <v>11</v>
      </c>
      <c r="S4" s="26" t="s">
        <v>13</v>
      </c>
      <c r="T4" s="26" t="s">
        <v>14</v>
      </c>
      <c r="U4" s="26" t="s">
        <v>15</v>
      </c>
      <c r="V4" s="27" t="s">
        <v>10</v>
      </c>
      <c r="W4" s="28" t="s">
        <v>12</v>
      </c>
      <c r="X4" s="27" t="s">
        <v>11</v>
      </c>
      <c r="Y4" s="26" t="s">
        <v>13</v>
      </c>
      <c r="Z4" s="26" t="s">
        <v>14</v>
      </c>
      <c r="AA4" s="26" t="s">
        <v>15</v>
      </c>
      <c r="AB4" s="26" t="s">
        <v>16</v>
      </c>
      <c r="AC4" s="28" t="s">
        <v>12</v>
      </c>
      <c r="AD4" s="27" t="s">
        <v>11</v>
      </c>
      <c r="AE4" s="26" t="s">
        <v>13</v>
      </c>
      <c r="AF4" s="26" t="s">
        <v>14</v>
      </c>
      <c r="AG4" s="26" t="s">
        <v>15</v>
      </c>
      <c r="AH4" s="26" t="s">
        <v>16</v>
      </c>
      <c r="AI4" s="28" t="s">
        <v>12</v>
      </c>
      <c r="AJ4" s="27" t="s">
        <v>11</v>
      </c>
      <c r="AK4" s="27" t="s">
        <v>13</v>
      </c>
      <c r="AL4" s="27" t="s">
        <v>14</v>
      </c>
      <c r="AM4" s="27" t="s">
        <v>15</v>
      </c>
      <c r="AN4" s="27" t="s">
        <v>16</v>
      </c>
      <c r="AO4" s="29" t="s">
        <v>12</v>
      </c>
      <c r="AP4" s="27" t="s">
        <v>11</v>
      </c>
      <c r="AQ4" s="27" t="s">
        <v>13</v>
      </c>
      <c r="AR4" s="27" t="s">
        <v>14</v>
      </c>
      <c r="AS4" s="27" t="s">
        <v>15</v>
      </c>
      <c r="AT4" s="27" t="s">
        <v>16</v>
      </c>
      <c r="AU4" s="29" t="s">
        <v>12</v>
      </c>
      <c r="AV4" s="27" t="s">
        <v>11</v>
      </c>
      <c r="AW4" s="30" t="s">
        <v>17</v>
      </c>
      <c r="AX4" s="31" t="s">
        <v>18</v>
      </c>
      <c r="AY4" s="15" t="s">
        <v>9</v>
      </c>
      <c r="AZ4" s="27" t="s">
        <v>13</v>
      </c>
      <c r="BA4" s="27" t="s">
        <v>14</v>
      </c>
      <c r="BB4" s="27" t="s">
        <v>15</v>
      </c>
      <c r="BC4" s="27" t="s">
        <v>16</v>
      </c>
      <c r="BD4" s="29" t="s">
        <v>12</v>
      </c>
      <c r="BE4" s="27" t="s">
        <v>11</v>
      </c>
      <c r="BF4" s="27" t="s">
        <v>13</v>
      </c>
      <c r="BG4" s="27" t="s">
        <v>14</v>
      </c>
      <c r="BH4" s="27" t="s">
        <v>15</v>
      </c>
      <c r="BI4" s="27" t="s">
        <v>16</v>
      </c>
      <c r="BJ4" s="29" t="s">
        <v>12</v>
      </c>
      <c r="BK4" s="27" t="s">
        <v>11</v>
      </c>
      <c r="BL4" s="27" t="s">
        <v>13</v>
      </c>
      <c r="BM4" s="27" t="s">
        <v>14</v>
      </c>
      <c r="BN4" s="27" t="s">
        <v>15</v>
      </c>
      <c r="BO4" s="27" t="s">
        <v>16</v>
      </c>
      <c r="BP4" s="29" t="s">
        <v>12</v>
      </c>
      <c r="BQ4" s="27" t="s">
        <v>11</v>
      </c>
      <c r="BR4" s="27" t="s">
        <v>13</v>
      </c>
      <c r="BS4" s="27" t="s">
        <v>14</v>
      </c>
      <c r="BT4" s="27" t="s">
        <v>15</v>
      </c>
      <c r="BU4" s="27" t="s">
        <v>16</v>
      </c>
      <c r="BV4" s="29" t="s">
        <v>12</v>
      </c>
      <c r="BW4" s="27" t="s">
        <v>11</v>
      </c>
      <c r="BX4" s="27" t="s">
        <v>13</v>
      </c>
      <c r="BY4" s="27" t="s">
        <v>14</v>
      </c>
      <c r="BZ4" s="27" t="s">
        <v>15</v>
      </c>
      <c r="CA4" s="27" t="s">
        <v>16</v>
      </c>
      <c r="CB4" s="29" t="s">
        <v>12</v>
      </c>
      <c r="CC4" s="27" t="s">
        <v>11</v>
      </c>
      <c r="CD4" s="27" t="s">
        <v>13</v>
      </c>
      <c r="CE4" s="27" t="s">
        <v>14</v>
      </c>
      <c r="CF4" s="27" t="s">
        <v>15</v>
      </c>
      <c r="CG4" s="27" t="s">
        <v>16</v>
      </c>
      <c r="CH4" s="29" t="s">
        <v>12</v>
      </c>
      <c r="CI4" s="27" t="s">
        <v>11</v>
      </c>
      <c r="CJ4" s="27" t="s">
        <v>13</v>
      </c>
      <c r="CK4" s="27" t="s">
        <v>14</v>
      </c>
      <c r="CL4" s="27" t="s">
        <v>15</v>
      </c>
      <c r="CM4" s="27" t="s">
        <v>16</v>
      </c>
      <c r="CN4" s="29" t="s">
        <v>12</v>
      </c>
      <c r="CO4" s="27" t="s">
        <v>11</v>
      </c>
      <c r="CP4" s="27" t="s">
        <v>13</v>
      </c>
      <c r="CQ4" s="27" t="s">
        <v>14</v>
      </c>
      <c r="CR4" s="27" t="s">
        <v>15</v>
      </c>
      <c r="CS4" s="27" t="s">
        <v>16</v>
      </c>
      <c r="CT4" s="29" t="s">
        <v>12</v>
      </c>
      <c r="CU4" s="27" t="s">
        <v>11</v>
      </c>
      <c r="CV4" s="32" t="s">
        <v>19</v>
      </c>
      <c r="CW4" s="32" t="s">
        <v>9</v>
      </c>
    </row>
    <row r="5">
      <c r="A5" s="33" t="s">
        <v>20</v>
      </c>
      <c r="B5" s="34"/>
      <c r="C5" s="34" t="s">
        <v>21</v>
      </c>
      <c r="D5" s="8">
        <v>9.0</v>
      </c>
      <c r="E5" s="8">
        <v>4.0</v>
      </c>
      <c r="F5" s="8">
        <v>15.0</v>
      </c>
      <c r="G5" s="8">
        <v>28.0</v>
      </c>
      <c r="H5" s="8">
        <f t="shared" ref="H5:H38" si="2">G5/28*100</f>
        <v>100</v>
      </c>
      <c r="I5" s="34">
        <v>8.0</v>
      </c>
      <c r="J5" s="34">
        <v>5.0</v>
      </c>
      <c r="K5" s="34">
        <v>12.0</v>
      </c>
      <c r="L5" s="34">
        <v>53.0</v>
      </c>
      <c r="M5" s="34">
        <v>100.0</v>
      </c>
      <c r="N5" s="35">
        <v>3.0</v>
      </c>
      <c r="O5" s="35">
        <v>3.0</v>
      </c>
      <c r="P5" s="35">
        <v>12.0</v>
      </c>
      <c r="Q5" s="35">
        <f t="shared" ref="Q5:Q38" si="3">L5+N5+O5+P5</f>
        <v>71</v>
      </c>
      <c r="R5" s="8">
        <f t="shared" ref="R5:R38" si="4">Q5/71%</f>
        <v>100</v>
      </c>
      <c r="S5" s="15">
        <v>7.0</v>
      </c>
      <c r="T5" s="15">
        <v>3.0</v>
      </c>
      <c r="U5" s="15">
        <v>12.0</v>
      </c>
      <c r="V5" s="15">
        <v>22.0</v>
      </c>
      <c r="W5" s="15">
        <v>93.0</v>
      </c>
      <c r="X5" s="15">
        <v>100.0</v>
      </c>
      <c r="Y5" s="15">
        <v>5.0</v>
      </c>
      <c r="Z5" s="36">
        <v>4.0</v>
      </c>
      <c r="AA5" s="37">
        <v>15.0</v>
      </c>
      <c r="AB5" s="38">
        <v>24.0</v>
      </c>
      <c r="AC5" s="37">
        <v>117.0</v>
      </c>
      <c r="AD5" s="15">
        <v>100.0</v>
      </c>
      <c r="AE5" s="15">
        <v>6.0</v>
      </c>
      <c r="AF5" s="15">
        <v>4.0</v>
      </c>
      <c r="AG5" s="15">
        <v>19.0</v>
      </c>
      <c r="AH5" s="15">
        <v>29.0</v>
      </c>
      <c r="AI5" s="13">
        <f t="shared" ref="AI5:AI38" si="5">AH5+AC5</f>
        <v>146</v>
      </c>
      <c r="AJ5" s="13">
        <f t="shared" ref="AJ5:AJ38" si="6">AI5/146%</f>
        <v>100</v>
      </c>
      <c r="AK5" s="15">
        <v>3.0</v>
      </c>
      <c r="AL5" s="15">
        <v>3.0</v>
      </c>
      <c r="AM5" s="15">
        <v>23.0</v>
      </c>
      <c r="AN5" s="13">
        <f t="shared" ref="AN5:AN38" si="7">AM5+AL5+AK5</f>
        <v>29</v>
      </c>
      <c r="AO5" s="13">
        <f t="shared" ref="AO5:AO38" si="8">AN5+AI5</f>
        <v>175</v>
      </c>
      <c r="AP5" s="13">
        <f t="shared" ref="AP5:AP38" si="9">AO5/175*100</f>
        <v>100</v>
      </c>
      <c r="AQ5" s="15">
        <v>2.0</v>
      </c>
      <c r="AR5" s="15">
        <v>2.0</v>
      </c>
      <c r="AS5" s="15">
        <v>5.0</v>
      </c>
      <c r="AT5" s="13">
        <f t="shared" ref="AT5:AT38" si="10">AQ5+AR5+AS5</f>
        <v>9</v>
      </c>
      <c r="AU5" s="15">
        <f t="shared" ref="AU5:AU38" si="11">AT5+AO5</f>
        <v>184</v>
      </c>
      <c r="AV5" s="15">
        <f t="shared" ref="AV5:AV38" si="12">AU5/184*100</f>
        <v>100</v>
      </c>
      <c r="AW5" s="13">
        <f t="shared" ref="AW5:AY5" si="1">D5+I5+N5+S5+Y5+AE5+AK5+AQ5</f>
        <v>43</v>
      </c>
      <c r="AX5" s="13">
        <f t="shared" si="1"/>
        <v>28</v>
      </c>
      <c r="AY5" s="13">
        <f t="shared" si="1"/>
        <v>113</v>
      </c>
      <c r="AZ5" s="15">
        <v>6.0</v>
      </c>
      <c r="BA5" s="15">
        <v>4.0</v>
      </c>
      <c r="BB5" s="15">
        <v>18.0</v>
      </c>
      <c r="BC5" s="13">
        <f t="shared" ref="BC5:BC38" si="14">AZ5+BA5+BB5</f>
        <v>28</v>
      </c>
      <c r="BD5" s="13">
        <f t="shared" ref="BD5:BD38" si="15">AU5+BC5</f>
        <v>212</v>
      </c>
      <c r="BE5" s="13">
        <f t="shared" ref="BE5:BE38" si="16">BD5/212*100</f>
        <v>100</v>
      </c>
      <c r="BF5" s="15">
        <v>9.0</v>
      </c>
      <c r="BG5" s="15">
        <v>4.0</v>
      </c>
      <c r="BH5" s="15">
        <v>25.0</v>
      </c>
      <c r="BI5" s="13">
        <f t="shared" ref="BI5:BI38" si="17">BF5+BG5+BH5</f>
        <v>38</v>
      </c>
      <c r="BJ5" s="13">
        <f t="shared" ref="BJ5:BJ38" si="18">BD5+BI5</f>
        <v>250</v>
      </c>
      <c r="BK5" s="13">
        <f t="shared" ref="BK5:BK38" si="19">BJ5/250*100</f>
        <v>100</v>
      </c>
      <c r="BL5" s="15">
        <v>13.0</v>
      </c>
      <c r="BM5" s="15">
        <v>4.0</v>
      </c>
      <c r="BN5" s="15">
        <v>9.0</v>
      </c>
      <c r="BO5" s="13">
        <f t="shared" ref="BO5:BO38" si="20">BL5+BM5+BN5</f>
        <v>26</v>
      </c>
      <c r="BP5" s="13">
        <f t="shared" ref="BP5:BP38" si="21">BO5+BJ5</f>
        <v>276</v>
      </c>
      <c r="BQ5" s="13">
        <f t="shared" ref="BQ5:BQ38" si="22">BP5/276*100</f>
        <v>100</v>
      </c>
      <c r="BR5" s="15">
        <v>6.0</v>
      </c>
      <c r="BS5" s="15">
        <v>3.0</v>
      </c>
      <c r="BT5" s="15">
        <v>15.0</v>
      </c>
      <c r="BU5" s="13">
        <f t="shared" ref="BU5:BU38" si="23">BR5+BS5+BT5</f>
        <v>24</v>
      </c>
      <c r="BV5" s="13">
        <f t="shared" ref="BV5:BV38" si="24">BP5+BU5</f>
        <v>300</v>
      </c>
      <c r="BW5" s="13">
        <f t="shared" ref="BW5:BW38" si="25">BV5/300*100</f>
        <v>100</v>
      </c>
      <c r="BX5" s="21">
        <v>5.0</v>
      </c>
      <c r="BY5" s="21">
        <v>3.0</v>
      </c>
      <c r="BZ5" s="21">
        <v>23.0</v>
      </c>
      <c r="CA5" s="5">
        <f t="shared" ref="CA5:CA38" si="26">BX5+BY5+BZ5</f>
        <v>31</v>
      </c>
      <c r="CB5" s="5">
        <f t="shared" ref="CB5:CB38" si="27">BP5+CA5</f>
        <v>307</v>
      </c>
      <c r="CC5" s="5">
        <f t="shared" ref="CC5:CC38" si="28">CB5/331*100</f>
        <v>92.74924471</v>
      </c>
      <c r="CD5" s="21">
        <v>6.0</v>
      </c>
      <c r="CE5" s="21">
        <v>2.0</v>
      </c>
      <c r="CF5" s="21">
        <v>17.0</v>
      </c>
      <c r="CG5" s="5">
        <f t="shared" ref="CG5:CG38" si="29">CD5+CE5+CF5</f>
        <v>25</v>
      </c>
      <c r="CH5" s="5">
        <f t="shared" ref="CH5:CH38" si="30">CG5+CB5</f>
        <v>332</v>
      </c>
      <c r="CI5" s="5">
        <f t="shared" ref="CI5:CI38" si="31">CH5/332*100</f>
        <v>100</v>
      </c>
      <c r="CJ5" s="21">
        <v>9.0</v>
      </c>
      <c r="CK5" s="21">
        <v>6.0</v>
      </c>
      <c r="CL5" s="21">
        <v>12.0</v>
      </c>
      <c r="CM5" s="5">
        <f t="shared" ref="CM5:CM38" si="32">CJ5+CK5+CL5</f>
        <v>27</v>
      </c>
      <c r="CN5" s="5">
        <f t="shared" ref="CN5:CN38" si="33">CH5+CM5</f>
        <v>359</v>
      </c>
      <c r="CO5" s="5">
        <f t="shared" ref="CO5:CO38" si="34">CN5/359*100</f>
        <v>100</v>
      </c>
      <c r="CP5" s="21">
        <v>2.0</v>
      </c>
      <c r="CQ5" s="21">
        <v>1.0</v>
      </c>
      <c r="CR5" s="21">
        <v>5.0</v>
      </c>
      <c r="CS5" s="21">
        <f t="shared" ref="CS5:CS38" si="35">CP5+CQ5+CR5</f>
        <v>8</v>
      </c>
      <c r="CT5" s="5">
        <f t="shared" ref="CT5:CT38" si="36">CN5+CS5</f>
        <v>367</v>
      </c>
      <c r="CU5" s="5">
        <f t="shared" ref="CU5:CU38" si="37">CT5/367*100</f>
        <v>100</v>
      </c>
      <c r="CV5" s="5">
        <f t="shared" ref="CV5:CV38" si="38">CT5-CW5</f>
        <v>130</v>
      </c>
      <c r="CW5" s="5">
        <f t="shared" ref="CW5:CW38" si="39">CR5+CL5+CF5+BZ5+BT5+BN5+BH5+BB5+AS5+AM5+AG5+AA5+U5+P5+K5+F5</f>
        <v>237</v>
      </c>
    </row>
    <row r="6">
      <c r="A6" s="10">
        <v>1.0</v>
      </c>
      <c r="B6" s="8"/>
      <c r="C6" s="8" t="s">
        <v>22</v>
      </c>
      <c r="D6" s="8">
        <v>8.0</v>
      </c>
      <c r="E6" s="8">
        <v>3.0</v>
      </c>
      <c r="F6" s="8">
        <v>9.0</v>
      </c>
      <c r="G6" s="8">
        <v>20.0</v>
      </c>
      <c r="H6" s="39">
        <f t="shared" si="2"/>
        <v>71.42857143</v>
      </c>
      <c r="I6" s="34">
        <v>8.0</v>
      </c>
      <c r="J6" s="34">
        <v>5.0</v>
      </c>
      <c r="K6" s="34">
        <v>12.0</v>
      </c>
      <c r="L6" s="34">
        <v>45.0</v>
      </c>
      <c r="M6" s="34">
        <v>84.9</v>
      </c>
      <c r="N6" s="10">
        <v>3.0</v>
      </c>
      <c r="O6" s="8">
        <v>3.0</v>
      </c>
      <c r="P6" s="8">
        <v>12.0</v>
      </c>
      <c r="Q6" s="35">
        <f t="shared" si="3"/>
        <v>63</v>
      </c>
      <c r="R6" s="8">
        <f t="shared" si="4"/>
        <v>88.73239437</v>
      </c>
      <c r="S6" s="15">
        <v>7.0</v>
      </c>
      <c r="T6" s="15">
        <v>3.0</v>
      </c>
      <c r="U6" s="15">
        <v>10.0</v>
      </c>
      <c r="V6" s="15">
        <v>20.0</v>
      </c>
      <c r="W6" s="15">
        <v>83.0</v>
      </c>
      <c r="X6" s="13">
        <f t="shared" ref="X6:X38" si="40">W6/93%</f>
        <v>89.24731183</v>
      </c>
      <c r="Y6" s="15">
        <v>5.0</v>
      </c>
      <c r="Z6" s="15">
        <v>4.0</v>
      </c>
      <c r="AA6" s="15">
        <v>15.0</v>
      </c>
      <c r="AB6" s="15">
        <v>24.0</v>
      </c>
      <c r="AC6" s="15">
        <v>107.0</v>
      </c>
      <c r="AD6" s="13">
        <f t="shared" ref="AD6:AD38" si="41">AC6/117%</f>
        <v>91.45299145</v>
      </c>
      <c r="AE6" s="15">
        <v>6.0</v>
      </c>
      <c r="AF6" s="15">
        <v>4.0</v>
      </c>
      <c r="AG6" s="15">
        <v>19.0</v>
      </c>
      <c r="AH6" s="15">
        <v>29.0</v>
      </c>
      <c r="AI6" s="13">
        <f t="shared" si="5"/>
        <v>136</v>
      </c>
      <c r="AJ6" s="13">
        <f t="shared" si="6"/>
        <v>93.15068493</v>
      </c>
      <c r="AK6" s="15">
        <v>2.0</v>
      </c>
      <c r="AL6" s="15">
        <v>3.0</v>
      </c>
      <c r="AM6" s="15">
        <v>23.0</v>
      </c>
      <c r="AN6" s="13">
        <f t="shared" si="7"/>
        <v>28</v>
      </c>
      <c r="AO6" s="13">
        <f t="shared" si="8"/>
        <v>164</v>
      </c>
      <c r="AP6" s="13">
        <f t="shared" si="9"/>
        <v>93.71428571</v>
      </c>
      <c r="AQ6" s="15">
        <v>2.0</v>
      </c>
      <c r="AR6" s="15">
        <v>2.0</v>
      </c>
      <c r="AS6" s="15">
        <v>5.0</v>
      </c>
      <c r="AT6" s="13">
        <f t="shared" si="10"/>
        <v>9</v>
      </c>
      <c r="AU6" s="15">
        <f t="shared" si="11"/>
        <v>173</v>
      </c>
      <c r="AV6" s="15">
        <f t="shared" si="12"/>
        <v>94.02173913</v>
      </c>
      <c r="AW6" s="13">
        <f t="shared" ref="AW6:AY6" si="13">D6+I6+N6+S6+Y6+AE6+AK6+AQ6</f>
        <v>41</v>
      </c>
      <c r="AX6" s="13">
        <f t="shared" si="13"/>
        <v>27</v>
      </c>
      <c r="AY6" s="13">
        <f t="shared" si="13"/>
        <v>105</v>
      </c>
      <c r="AZ6" s="15">
        <v>6.0</v>
      </c>
      <c r="BA6" s="15">
        <v>4.0</v>
      </c>
      <c r="BB6" s="15">
        <v>18.0</v>
      </c>
      <c r="BC6" s="13">
        <f t="shared" si="14"/>
        <v>28</v>
      </c>
      <c r="BD6" s="13">
        <f t="shared" si="15"/>
        <v>201</v>
      </c>
      <c r="BE6" s="13">
        <f t="shared" si="16"/>
        <v>94.81132075</v>
      </c>
      <c r="BF6" s="15">
        <v>8.0</v>
      </c>
      <c r="BG6" s="15">
        <v>3.0</v>
      </c>
      <c r="BH6" s="15">
        <v>25.0</v>
      </c>
      <c r="BI6" s="13">
        <f t="shared" si="17"/>
        <v>36</v>
      </c>
      <c r="BJ6" s="13">
        <f t="shared" si="18"/>
        <v>237</v>
      </c>
      <c r="BK6" s="13">
        <f t="shared" si="19"/>
        <v>94.8</v>
      </c>
      <c r="BL6" s="15">
        <v>13.0</v>
      </c>
      <c r="BM6" s="15">
        <v>4.0</v>
      </c>
      <c r="BN6" s="15">
        <v>9.0</v>
      </c>
      <c r="BO6" s="13">
        <f t="shared" si="20"/>
        <v>26</v>
      </c>
      <c r="BP6" s="13">
        <f t="shared" si="21"/>
        <v>263</v>
      </c>
      <c r="BQ6" s="13">
        <f t="shared" si="22"/>
        <v>95.28985507</v>
      </c>
      <c r="BR6" s="15">
        <v>6.0</v>
      </c>
      <c r="BS6" s="15">
        <v>3.0</v>
      </c>
      <c r="BT6" s="15">
        <v>15.0</v>
      </c>
      <c r="BU6" s="13">
        <f t="shared" si="23"/>
        <v>24</v>
      </c>
      <c r="BV6" s="13">
        <f t="shared" si="24"/>
        <v>287</v>
      </c>
      <c r="BW6" s="13">
        <f t="shared" si="25"/>
        <v>95.66666667</v>
      </c>
      <c r="BX6" s="21">
        <v>5.0</v>
      </c>
      <c r="BY6" s="21">
        <v>2.0</v>
      </c>
      <c r="BZ6" s="21">
        <v>23.0</v>
      </c>
      <c r="CA6" s="5">
        <f t="shared" si="26"/>
        <v>30</v>
      </c>
      <c r="CB6" s="5">
        <f t="shared" si="27"/>
        <v>293</v>
      </c>
      <c r="CC6" s="5">
        <f t="shared" si="28"/>
        <v>88.51963746</v>
      </c>
      <c r="CD6" s="21">
        <v>6.0</v>
      </c>
      <c r="CE6" s="21">
        <v>2.0</v>
      </c>
      <c r="CF6" s="21">
        <v>17.0</v>
      </c>
      <c r="CG6" s="5">
        <f t="shared" si="29"/>
        <v>25</v>
      </c>
      <c r="CH6" s="5">
        <f t="shared" si="30"/>
        <v>318</v>
      </c>
      <c r="CI6" s="5">
        <f t="shared" si="31"/>
        <v>95.78313253</v>
      </c>
      <c r="CJ6" s="21">
        <v>9.0</v>
      </c>
      <c r="CK6" s="21">
        <v>6.0</v>
      </c>
      <c r="CL6" s="21">
        <v>12.0</v>
      </c>
      <c r="CM6" s="5">
        <f t="shared" si="32"/>
        <v>27</v>
      </c>
      <c r="CN6" s="5">
        <f t="shared" si="33"/>
        <v>345</v>
      </c>
      <c r="CO6" s="5">
        <f t="shared" si="34"/>
        <v>96.10027855</v>
      </c>
      <c r="CP6" s="21">
        <v>2.0</v>
      </c>
      <c r="CQ6" s="21">
        <v>1.0</v>
      </c>
      <c r="CR6" s="21">
        <v>5.0</v>
      </c>
      <c r="CS6" s="21">
        <f t="shared" si="35"/>
        <v>8</v>
      </c>
      <c r="CT6" s="5">
        <f t="shared" si="36"/>
        <v>353</v>
      </c>
      <c r="CU6" s="5">
        <f t="shared" si="37"/>
        <v>96.1852861</v>
      </c>
      <c r="CV6" s="5">
        <f t="shared" si="38"/>
        <v>124</v>
      </c>
      <c r="CW6" s="5">
        <f t="shared" si="39"/>
        <v>229</v>
      </c>
    </row>
    <row r="7">
      <c r="A7" s="10">
        <v>2.0</v>
      </c>
      <c r="B7" s="8"/>
      <c r="C7" s="8" t="s">
        <v>23</v>
      </c>
      <c r="D7" s="8">
        <v>7.0</v>
      </c>
      <c r="E7" s="8">
        <v>4.0</v>
      </c>
      <c r="F7" s="8">
        <v>9.0</v>
      </c>
      <c r="G7" s="8">
        <v>20.0</v>
      </c>
      <c r="H7" s="39">
        <f t="shared" si="2"/>
        <v>71.42857143</v>
      </c>
      <c r="I7" s="34">
        <v>5.0</v>
      </c>
      <c r="J7" s="34">
        <v>3.0</v>
      </c>
      <c r="K7" s="34">
        <v>7.0</v>
      </c>
      <c r="L7" s="34">
        <v>35.0</v>
      </c>
      <c r="M7" s="34">
        <v>66.03</v>
      </c>
      <c r="N7" s="10">
        <v>3.0</v>
      </c>
      <c r="O7" s="8">
        <v>3.0</v>
      </c>
      <c r="P7" s="8">
        <v>12.0</v>
      </c>
      <c r="Q7" s="35">
        <f t="shared" si="3"/>
        <v>53</v>
      </c>
      <c r="R7" s="39">
        <f t="shared" si="4"/>
        <v>74.64788732</v>
      </c>
      <c r="S7" s="15">
        <v>6.0</v>
      </c>
      <c r="T7" s="15">
        <v>3.0</v>
      </c>
      <c r="U7" s="15">
        <v>10.0</v>
      </c>
      <c r="V7" s="15">
        <v>19.0</v>
      </c>
      <c r="W7" s="15">
        <v>72.0</v>
      </c>
      <c r="X7" s="13">
        <f t="shared" si="40"/>
        <v>77.41935484</v>
      </c>
      <c r="Y7" s="15">
        <v>5.0</v>
      </c>
      <c r="Z7" s="15">
        <v>1.0</v>
      </c>
      <c r="AA7" s="15">
        <v>12.0</v>
      </c>
      <c r="AB7" s="15">
        <v>18.0</v>
      </c>
      <c r="AC7" s="15">
        <v>90.0</v>
      </c>
      <c r="AD7" s="13">
        <f t="shared" si="41"/>
        <v>76.92307692</v>
      </c>
      <c r="AE7" s="15">
        <v>4.0</v>
      </c>
      <c r="AF7" s="15">
        <v>4.0</v>
      </c>
      <c r="AG7" s="15">
        <v>16.0</v>
      </c>
      <c r="AH7" s="15">
        <v>24.0</v>
      </c>
      <c r="AI7" s="13">
        <f t="shared" si="5"/>
        <v>114</v>
      </c>
      <c r="AJ7" s="13">
        <f t="shared" si="6"/>
        <v>78.08219178</v>
      </c>
      <c r="AK7" s="15">
        <v>3.0</v>
      </c>
      <c r="AL7" s="15">
        <v>3.0</v>
      </c>
      <c r="AM7" s="15">
        <v>17.0</v>
      </c>
      <c r="AN7" s="13">
        <f t="shared" si="7"/>
        <v>23</v>
      </c>
      <c r="AO7" s="13">
        <f t="shared" si="8"/>
        <v>137</v>
      </c>
      <c r="AP7" s="13">
        <f t="shared" si="9"/>
        <v>78.28571429</v>
      </c>
      <c r="AQ7" s="15">
        <v>2.0</v>
      </c>
      <c r="AR7" s="15">
        <v>1.0</v>
      </c>
      <c r="AS7" s="15">
        <v>5.0</v>
      </c>
      <c r="AT7" s="13">
        <f t="shared" si="10"/>
        <v>8</v>
      </c>
      <c r="AU7" s="15">
        <f t="shared" si="11"/>
        <v>145</v>
      </c>
      <c r="AV7" s="15">
        <f t="shared" si="12"/>
        <v>78.80434783</v>
      </c>
      <c r="AW7" s="13">
        <f t="shared" ref="AW7:AY7" si="42">D7+I7+N7+S7+Y7+AE7+AK7+AQ7</f>
        <v>35</v>
      </c>
      <c r="AX7" s="13">
        <f t="shared" si="42"/>
        <v>22</v>
      </c>
      <c r="AY7" s="13">
        <f t="shared" si="42"/>
        <v>88</v>
      </c>
      <c r="AZ7" s="15">
        <v>4.0</v>
      </c>
      <c r="BA7" s="15">
        <v>4.0</v>
      </c>
      <c r="BB7" s="15">
        <v>15.0</v>
      </c>
      <c r="BC7" s="13">
        <f t="shared" si="14"/>
        <v>23</v>
      </c>
      <c r="BD7" s="13">
        <f t="shared" si="15"/>
        <v>168</v>
      </c>
      <c r="BE7" s="13">
        <f t="shared" si="16"/>
        <v>79.24528302</v>
      </c>
      <c r="BF7" s="15">
        <v>7.0</v>
      </c>
      <c r="BG7" s="15">
        <v>3.0</v>
      </c>
      <c r="BH7" s="15">
        <v>23.0</v>
      </c>
      <c r="BI7" s="13">
        <f t="shared" si="17"/>
        <v>33</v>
      </c>
      <c r="BJ7" s="13">
        <f t="shared" si="18"/>
        <v>201</v>
      </c>
      <c r="BK7" s="13">
        <f t="shared" si="19"/>
        <v>80.4</v>
      </c>
      <c r="BL7" s="15">
        <v>10.0</v>
      </c>
      <c r="BM7" s="15">
        <v>4.0</v>
      </c>
      <c r="BN7" s="15">
        <v>9.0</v>
      </c>
      <c r="BO7" s="13">
        <f t="shared" si="20"/>
        <v>23</v>
      </c>
      <c r="BP7" s="13">
        <f t="shared" si="21"/>
        <v>224</v>
      </c>
      <c r="BQ7" s="13">
        <f t="shared" si="22"/>
        <v>81.15942029</v>
      </c>
      <c r="BR7" s="15">
        <v>3.0</v>
      </c>
      <c r="BS7" s="15">
        <v>3.0</v>
      </c>
      <c r="BT7" s="15">
        <v>15.0</v>
      </c>
      <c r="BU7" s="13">
        <f t="shared" si="23"/>
        <v>21</v>
      </c>
      <c r="BV7" s="13">
        <f t="shared" si="24"/>
        <v>245</v>
      </c>
      <c r="BW7" s="13">
        <f t="shared" si="25"/>
        <v>81.66666667</v>
      </c>
      <c r="BX7" s="21">
        <v>4.0</v>
      </c>
      <c r="BY7" s="21">
        <v>3.0</v>
      </c>
      <c r="BZ7" s="21">
        <v>20.0</v>
      </c>
      <c r="CA7" s="5">
        <f t="shared" si="26"/>
        <v>27</v>
      </c>
      <c r="CB7" s="5">
        <f t="shared" si="27"/>
        <v>251</v>
      </c>
      <c r="CC7" s="5">
        <f t="shared" si="28"/>
        <v>75.83081571</v>
      </c>
      <c r="CD7" s="21">
        <v>5.0</v>
      </c>
      <c r="CE7" s="21">
        <v>2.0</v>
      </c>
      <c r="CF7" s="21">
        <v>17.0</v>
      </c>
      <c r="CG7" s="5">
        <f t="shared" si="29"/>
        <v>24</v>
      </c>
      <c r="CH7" s="5">
        <f t="shared" si="30"/>
        <v>275</v>
      </c>
      <c r="CI7" s="5">
        <f t="shared" si="31"/>
        <v>82.8313253</v>
      </c>
      <c r="CJ7" s="21">
        <v>9.0</v>
      </c>
      <c r="CK7" s="21">
        <v>6.0</v>
      </c>
      <c r="CL7" s="21">
        <v>12.0</v>
      </c>
      <c r="CM7" s="5">
        <f t="shared" si="32"/>
        <v>27</v>
      </c>
      <c r="CN7" s="5">
        <f t="shared" si="33"/>
        <v>302</v>
      </c>
      <c r="CO7" s="5">
        <f t="shared" si="34"/>
        <v>84.12256267</v>
      </c>
      <c r="CP7" s="21">
        <v>2.0</v>
      </c>
      <c r="CQ7" s="21">
        <v>1.0</v>
      </c>
      <c r="CR7" s="21">
        <v>5.0</v>
      </c>
      <c r="CS7" s="21">
        <f t="shared" si="35"/>
        <v>8</v>
      </c>
      <c r="CT7" s="5">
        <f t="shared" si="36"/>
        <v>310</v>
      </c>
      <c r="CU7" s="5">
        <f t="shared" si="37"/>
        <v>84.46866485</v>
      </c>
      <c r="CV7" s="5">
        <f t="shared" si="38"/>
        <v>106</v>
      </c>
      <c r="CW7" s="5">
        <f t="shared" si="39"/>
        <v>204</v>
      </c>
    </row>
    <row r="8">
      <c r="A8" s="10">
        <v>3.0</v>
      </c>
      <c r="B8" s="8"/>
      <c r="C8" s="8" t="s">
        <v>24</v>
      </c>
      <c r="D8" s="8">
        <v>7.0</v>
      </c>
      <c r="E8" s="8">
        <v>3.0</v>
      </c>
      <c r="F8" s="8">
        <v>15.0</v>
      </c>
      <c r="G8" s="8">
        <v>25.0</v>
      </c>
      <c r="H8" s="8">
        <f t="shared" si="2"/>
        <v>89.28571429</v>
      </c>
      <c r="I8" s="34">
        <v>7.0</v>
      </c>
      <c r="J8" s="34">
        <v>4.0</v>
      </c>
      <c r="K8" s="34">
        <v>12.0</v>
      </c>
      <c r="L8" s="34">
        <v>48.0</v>
      </c>
      <c r="M8" s="34">
        <v>90.56</v>
      </c>
      <c r="N8" s="10">
        <v>3.0</v>
      </c>
      <c r="O8" s="8">
        <v>3.0</v>
      </c>
      <c r="P8" s="8">
        <v>12.0</v>
      </c>
      <c r="Q8" s="35">
        <f t="shared" si="3"/>
        <v>66</v>
      </c>
      <c r="R8" s="8">
        <f t="shared" si="4"/>
        <v>92.95774648</v>
      </c>
      <c r="S8" s="15">
        <v>7.0</v>
      </c>
      <c r="T8" s="15">
        <v>3.0</v>
      </c>
      <c r="U8" s="15">
        <v>10.0</v>
      </c>
      <c r="V8" s="15">
        <v>20.0</v>
      </c>
      <c r="W8" s="15">
        <v>86.0</v>
      </c>
      <c r="X8" s="13">
        <f t="shared" si="40"/>
        <v>92.47311828</v>
      </c>
      <c r="Y8" s="15">
        <v>3.0</v>
      </c>
      <c r="Z8" s="15">
        <v>3.0</v>
      </c>
      <c r="AA8" s="15">
        <v>10.0</v>
      </c>
      <c r="AB8" s="15">
        <v>16.0</v>
      </c>
      <c r="AC8" s="15">
        <v>102.0</v>
      </c>
      <c r="AD8" s="13">
        <f t="shared" si="41"/>
        <v>87.17948718</v>
      </c>
      <c r="AE8" s="15">
        <v>5.0</v>
      </c>
      <c r="AF8" s="15">
        <v>4.0</v>
      </c>
      <c r="AG8" s="15">
        <v>14.0</v>
      </c>
      <c r="AH8" s="15">
        <v>23.0</v>
      </c>
      <c r="AI8" s="13">
        <f t="shared" si="5"/>
        <v>125</v>
      </c>
      <c r="AJ8" s="13">
        <f t="shared" si="6"/>
        <v>85.61643836</v>
      </c>
      <c r="AK8" s="15">
        <v>2.0</v>
      </c>
      <c r="AL8" s="15">
        <v>2.0</v>
      </c>
      <c r="AM8" s="15">
        <v>17.0</v>
      </c>
      <c r="AN8" s="13">
        <f t="shared" si="7"/>
        <v>21</v>
      </c>
      <c r="AO8" s="13">
        <f t="shared" si="8"/>
        <v>146</v>
      </c>
      <c r="AP8" s="13">
        <f t="shared" si="9"/>
        <v>83.42857143</v>
      </c>
      <c r="AQ8" s="15">
        <v>1.0</v>
      </c>
      <c r="AR8" s="15">
        <v>2.0</v>
      </c>
      <c r="AS8" s="15">
        <v>5.0</v>
      </c>
      <c r="AT8" s="13">
        <f t="shared" si="10"/>
        <v>8</v>
      </c>
      <c r="AU8" s="15">
        <f t="shared" si="11"/>
        <v>154</v>
      </c>
      <c r="AV8" s="15">
        <f t="shared" si="12"/>
        <v>83.69565217</v>
      </c>
      <c r="AW8" s="13">
        <f t="shared" ref="AW8:AY8" si="43">D8+I8+N8+S8+Y8+AE8+AK8+AQ8</f>
        <v>35</v>
      </c>
      <c r="AX8" s="13">
        <f t="shared" si="43"/>
        <v>24</v>
      </c>
      <c r="AY8" s="13">
        <f t="shared" si="43"/>
        <v>95</v>
      </c>
      <c r="AZ8" s="15">
        <v>5.0</v>
      </c>
      <c r="BA8" s="15">
        <v>4.0</v>
      </c>
      <c r="BB8" s="15">
        <v>15.0</v>
      </c>
      <c r="BC8" s="13">
        <f t="shared" si="14"/>
        <v>24</v>
      </c>
      <c r="BD8" s="13">
        <f t="shared" si="15"/>
        <v>178</v>
      </c>
      <c r="BE8" s="13">
        <f t="shared" si="16"/>
        <v>83.96226415</v>
      </c>
      <c r="BF8" s="15">
        <v>7.0</v>
      </c>
      <c r="BG8" s="15">
        <v>3.0</v>
      </c>
      <c r="BH8" s="15">
        <v>20.0</v>
      </c>
      <c r="BI8" s="13">
        <f t="shared" si="17"/>
        <v>30</v>
      </c>
      <c r="BJ8" s="13">
        <f t="shared" si="18"/>
        <v>208</v>
      </c>
      <c r="BK8" s="13">
        <f t="shared" si="19"/>
        <v>83.2</v>
      </c>
      <c r="BL8" s="15">
        <v>10.0</v>
      </c>
      <c r="BM8" s="15">
        <v>4.0</v>
      </c>
      <c r="BN8" s="15">
        <v>9.0</v>
      </c>
      <c r="BO8" s="13">
        <f t="shared" si="20"/>
        <v>23</v>
      </c>
      <c r="BP8" s="13">
        <f t="shared" si="21"/>
        <v>231</v>
      </c>
      <c r="BQ8" s="13">
        <f t="shared" si="22"/>
        <v>83.69565217</v>
      </c>
      <c r="BR8" s="15">
        <v>4.0</v>
      </c>
      <c r="BS8" s="15">
        <v>2.0</v>
      </c>
      <c r="BT8" s="15">
        <v>12.0</v>
      </c>
      <c r="BU8" s="13">
        <f t="shared" si="23"/>
        <v>18</v>
      </c>
      <c r="BV8" s="13">
        <f t="shared" si="24"/>
        <v>249</v>
      </c>
      <c r="BW8" s="13">
        <f t="shared" si="25"/>
        <v>83</v>
      </c>
      <c r="BX8" s="21">
        <v>4.0</v>
      </c>
      <c r="BY8" s="21">
        <v>3.0</v>
      </c>
      <c r="BZ8" s="21">
        <v>23.0</v>
      </c>
      <c r="CA8" s="5">
        <f t="shared" si="26"/>
        <v>30</v>
      </c>
      <c r="CB8" s="5">
        <f t="shared" si="27"/>
        <v>261</v>
      </c>
      <c r="CC8" s="5">
        <f t="shared" si="28"/>
        <v>78.85196375</v>
      </c>
      <c r="CD8" s="21">
        <v>6.0</v>
      </c>
      <c r="CE8" s="21">
        <v>2.0</v>
      </c>
      <c r="CF8" s="21">
        <v>17.0</v>
      </c>
      <c r="CG8" s="5">
        <f t="shared" si="29"/>
        <v>25</v>
      </c>
      <c r="CH8" s="5">
        <f t="shared" si="30"/>
        <v>286</v>
      </c>
      <c r="CI8" s="5">
        <f t="shared" si="31"/>
        <v>86.14457831</v>
      </c>
      <c r="CJ8" s="21">
        <v>9.0</v>
      </c>
      <c r="CK8" s="21">
        <v>6.0</v>
      </c>
      <c r="CL8" s="21">
        <v>12.0</v>
      </c>
      <c r="CM8" s="5">
        <f t="shared" si="32"/>
        <v>27</v>
      </c>
      <c r="CN8" s="5">
        <f t="shared" si="33"/>
        <v>313</v>
      </c>
      <c r="CO8" s="5">
        <f t="shared" si="34"/>
        <v>87.18662953</v>
      </c>
      <c r="CP8" s="21">
        <v>2.0</v>
      </c>
      <c r="CQ8" s="21">
        <v>1.0</v>
      </c>
      <c r="CR8" s="21">
        <v>5.0</v>
      </c>
      <c r="CS8" s="21">
        <f t="shared" si="35"/>
        <v>8</v>
      </c>
      <c r="CT8" s="5">
        <f t="shared" si="36"/>
        <v>321</v>
      </c>
      <c r="CU8" s="5">
        <f t="shared" si="37"/>
        <v>87.46594005</v>
      </c>
      <c r="CV8" s="5">
        <f t="shared" si="38"/>
        <v>113</v>
      </c>
      <c r="CW8" s="5">
        <f t="shared" si="39"/>
        <v>208</v>
      </c>
    </row>
    <row r="9">
      <c r="A9" s="10">
        <v>4.0</v>
      </c>
      <c r="B9" s="8"/>
      <c r="C9" s="8" t="s">
        <v>25</v>
      </c>
      <c r="D9" s="8">
        <v>8.0</v>
      </c>
      <c r="E9" s="8">
        <v>4.0</v>
      </c>
      <c r="F9" s="8">
        <v>15.0</v>
      </c>
      <c r="G9" s="8">
        <v>27.0</v>
      </c>
      <c r="H9" s="8">
        <f t="shared" si="2"/>
        <v>96.42857143</v>
      </c>
      <c r="I9" s="34">
        <v>8.0</v>
      </c>
      <c r="J9" s="34">
        <v>5.0</v>
      </c>
      <c r="K9" s="34">
        <v>12.0</v>
      </c>
      <c r="L9" s="34">
        <v>52.0</v>
      </c>
      <c r="M9" s="34">
        <v>98.11</v>
      </c>
      <c r="N9" s="10">
        <v>3.0</v>
      </c>
      <c r="O9" s="8">
        <v>3.0</v>
      </c>
      <c r="P9" s="8">
        <v>12.0</v>
      </c>
      <c r="Q9" s="35">
        <f t="shared" si="3"/>
        <v>70</v>
      </c>
      <c r="R9" s="8">
        <f t="shared" si="4"/>
        <v>98.5915493</v>
      </c>
      <c r="S9" s="15">
        <v>7.0</v>
      </c>
      <c r="T9" s="15">
        <v>3.0</v>
      </c>
      <c r="U9" s="15">
        <v>12.0</v>
      </c>
      <c r="V9" s="15">
        <v>22.0</v>
      </c>
      <c r="W9" s="15">
        <v>90.0</v>
      </c>
      <c r="X9" s="13">
        <f t="shared" si="40"/>
        <v>96.77419355</v>
      </c>
      <c r="Y9" s="15">
        <v>4.0</v>
      </c>
      <c r="Z9" s="15">
        <v>3.0</v>
      </c>
      <c r="AA9" s="15">
        <v>15.0</v>
      </c>
      <c r="AB9" s="15">
        <v>22.0</v>
      </c>
      <c r="AC9" s="15">
        <v>112.0</v>
      </c>
      <c r="AD9" s="13">
        <f t="shared" si="41"/>
        <v>95.72649573</v>
      </c>
      <c r="AE9" s="15">
        <v>5.0</v>
      </c>
      <c r="AF9" s="15">
        <v>3.0</v>
      </c>
      <c r="AG9" s="15">
        <v>19.0</v>
      </c>
      <c r="AH9" s="15">
        <v>27.0</v>
      </c>
      <c r="AI9" s="13">
        <f t="shared" si="5"/>
        <v>139</v>
      </c>
      <c r="AJ9" s="13">
        <f t="shared" si="6"/>
        <v>95.20547945</v>
      </c>
      <c r="AK9" s="15">
        <v>3.0</v>
      </c>
      <c r="AL9" s="15">
        <v>3.0</v>
      </c>
      <c r="AM9" s="15">
        <v>23.0</v>
      </c>
      <c r="AN9" s="13">
        <f t="shared" si="7"/>
        <v>29</v>
      </c>
      <c r="AO9" s="13">
        <f t="shared" si="8"/>
        <v>168</v>
      </c>
      <c r="AP9" s="13">
        <f t="shared" si="9"/>
        <v>96</v>
      </c>
      <c r="AQ9" s="15">
        <v>2.0</v>
      </c>
      <c r="AR9" s="15">
        <v>2.0</v>
      </c>
      <c r="AS9" s="15">
        <v>5.0</v>
      </c>
      <c r="AT9" s="13">
        <f t="shared" si="10"/>
        <v>9</v>
      </c>
      <c r="AU9" s="15">
        <f t="shared" si="11"/>
        <v>177</v>
      </c>
      <c r="AV9" s="15">
        <f t="shared" si="12"/>
        <v>96.19565217</v>
      </c>
      <c r="AW9" s="13">
        <f t="shared" ref="AW9:AY9" si="44">D9+I9+N9+S9+Y9+AE9+AK9+AQ9</f>
        <v>40</v>
      </c>
      <c r="AX9" s="13">
        <f t="shared" si="44"/>
        <v>26</v>
      </c>
      <c r="AY9" s="13">
        <f t="shared" si="44"/>
        <v>113</v>
      </c>
      <c r="AZ9" s="15">
        <v>5.0</v>
      </c>
      <c r="BA9" s="15">
        <v>4.0</v>
      </c>
      <c r="BB9" s="15">
        <v>18.0</v>
      </c>
      <c r="BC9" s="13">
        <f t="shared" si="14"/>
        <v>27</v>
      </c>
      <c r="BD9" s="13">
        <f t="shared" si="15"/>
        <v>204</v>
      </c>
      <c r="BE9" s="13">
        <f t="shared" si="16"/>
        <v>96.22641509</v>
      </c>
      <c r="BF9" s="15">
        <v>9.0</v>
      </c>
      <c r="BG9" s="15">
        <v>4.0</v>
      </c>
      <c r="BH9" s="15">
        <v>25.0</v>
      </c>
      <c r="BI9" s="13">
        <f t="shared" si="17"/>
        <v>38</v>
      </c>
      <c r="BJ9" s="13">
        <f t="shared" si="18"/>
        <v>242</v>
      </c>
      <c r="BK9" s="13">
        <f t="shared" si="19"/>
        <v>96.8</v>
      </c>
      <c r="BL9" s="15">
        <v>13.0</v>
      </c>
      <c r="BM9" s="15">
        <v>4.0</v>
      </c>
      <c r="BN9" s="15">
        <v>9.0</v>
      </c>
      <c r="BO9" s="13">
        <f t="shared" si="20"/>
        <v>26</v>
      </c>
      <c r="BP9" s="13">
        <f t="shared" si="21"/>
        <v>268</v>
      </c>
      <c r="BQ9" s="13">
        <f t="shared" si="22"/>
        <v>97.10144928</v>
      </c>
      <c r="BR9" s="15">
        <v>5.0</v>
      </c>
      <c r="BS9" s="15">
        <v>3.0</v>
      </c>
      <c r="BT9" s="15">
        <v>13.0</v>
      </c>
      <c r="BU9" s="13">
        <f t="shared" si="23"/>
        <v>21</v>
      </c>
      <c r="BV9" s="13">
        <f t="shared" si="24"/>
        <v>289</v>
      </c>
      <c r="BW9" s="13">
        <f t="shared" si="25"/>
        <v>96.33333333</v>
      </c>
      <c r="BX9" s="21">
        <v>5.0</v>
      </c>
      <c r="BY9" s="21">
        <v>3.0</v>
      </c>
      <c r="BZ9" s="21">
        <v>20.0</v>
      </c>
      <c r="CA9" s="5">
        <f t="shared" si="26"/>
        <v>28</v>
      </c>
      <c r="CB9" s="5">
        <f t="shared" si="27"/>
        <v>296</v>
      </c>
      <c r="CC9" s="5">
        <f t="shared" si="28"/>
        <v>89.42598187</v>
      </c>
      <c r="CD9" s="21">
        <v>5.0</v>
      </c>
      <c r="CE9" s="21">
        <v>2.0</v>
      </c>
      <c r="CF9" s="21">
        <v>17.0</v>
      </c>
      <c r="CG9" s="5">
        <f t="shared" si="29"/>
        <v>24</v>
      </c>
      <c r="CH9" s="5">
        <f t="shared" si="30"/>
        <v>320</v>
      </c>
      <c r="CI9" s="5">
        <f t="shared" si="31"/>
        <v>96.38554217</v>
      </c>
      <c r="CJ9" s="21">
        <v>9.0</v>
      </c>
      <c r="CK9" s="21">
        <v>6.0</v>
      </c>
      <c r="CL9" s="21">
        <v>12.0</v>
      </c>
      <c r="CM9" s="5">
        <f t="shared" si="32"/>
        <v>27</v>
      </c>
      <c r="CN9" s="5">
        <f t="shared" si="33"/>
        <v>347</v>
      </c>
      <c r="CO9" s="5">
        <f t="shared" si="34"/>
        <v>96.65738162</v>
      </c>
      <c r="CP9" s="21">
        <v>2.0</v>
      </c>
      <c r="CQ9" s="21">
        <v>1.0</v>
      </c>
      <c r="CR9" s="21">
        <v>5.0</v>
      </c>
      <c r="CS9" s="21">
        <f t="shared" si="35"/>
        <v>8</v>
      </c>
      <c r="CT9" s="5">
        <f t="shared" si="36"/>
        <v>355</v>
      </c>
      <c r="CU9" s="5">
        <f t="shared" si="37"/>
        <v>96.73024523</v>
      </c>
      <c r="CV9" s="5">
        <f t="shared" si="38"/>
        <v>123</v>
      </c>
      <c r="CW9" s="5">
        <f t="shared" si="39"/>
        <v>232</v>
      </c>
    </row>
    <row r="10">
      <c r="A10" s="10">
        <v>5.0</v>
      </c>
      <c r="B10" s="8"/>
      <c r="C10" s="8" t="s">
        <v>26</v>
      </c>
      <c r="D10" s="8">
        <v>9.0</v>
      </c>
      <c r="E10" s="8">
        <v>4.0</v>
      </c>
      <c r="F10" s="8">
        <v>15.0</v>
      </c>
      <c r="G10" s="8">
        <v>28.0</v>
      </c>
      <c r="H10" s="8">
        <f t="shared" si="2"/>
        <v>100</v>
      </c>
      <c r="I10" s="34">
        <v>8.0</v>
      </c>
      <c r="J10" s="34">
        <v>5.0</v>
      </c>
      <c r="K10" s="34">
        <v>12.0</v>
      </c>
      <c r="L10" s="34">
        <v>53.0</v>
      </c>
      <c r="M10" s="34">
        <v>100.0</v>
      </c>
      <c r="N10" s="10">
        <v>3.0</v>
      </c>
      <c r="O10" s="8">
        <v>3.0</v>
      </c>
      <c r="P10" s="8">
        <v>12.0</v>
      </c>
      <c r="Q10" s="35">
        <f t="shared" si="3"/>
        <v>71</v>
      </c>
      <c r="R10" s="8">
        <f t="shared" si="4"/>
        <v>100</v>
      </c>
      <c r="S10" s="15">
        <v>7.0</v>
      </c>
      <c r="T10" s="15">
        <v>3.0</v>
      </c>
      <c r="U10" s="15">
        <v>12.0</v>
      </c>
      <c r="V10" s="15">
        <v>22.0</v>
      </c>
      <c r="W10" s="15">
        <v>93.0</v>
      </c>
      <c r="X10" s="13">
        <f t="shared" si="40"/>
        <v>100</v>
      </c>
      <c r="Y10" s="15">
        <v>4.0</v>
      </c>
      <c r="Z10" s="15">
        <v>3.0</v>
      </c>
      <c r="AA10" s="15">
        <v>8.0</v>
      </c>
      <c r="AB10" s="15">
        <v>15.0</v>
      </c>
      <c r="AC10" s="15">
        <v>108.0</v>
      </c>
      <c r="AD10" s="13">
        <f t="shared" si="41"/>
        <v>92.30769231</v>
      </c>
      <c r="AE10" s="15">
        <v>6.0</v>
      </c>
      <c r="AF10" s="15">
        <v>4.0</v>
      </c>
      <c r="AG10" s="15">
        <v>19.0</v>
      </c>
      <c r="AH10" s="15">
        <v>29.0</v>
      </c>
      <c r="AI10" s="13">
        <f t="shared" si="5"/>
        <v>137</v>
      </c>
      <c r="AJ10" s="13">
        <f t="shared" si="6"/>
        <v>93.83561644</v>
      </c>
      <c r="AK10" s="15">
        <v>3.0</v>
      </c>
      <c r="AL10" s="15">
        <v>3.0</v>
      </c>
      <c r="AM10" s="15">
        <v>23.0</v>
      </c>
      <c r="AN10" s="13">
        <f t="shared" si="7"/>
        <v>29</v>
      </c>
      <c r="AO10" s="13">
        <f t="shared" si="8"/>
        <v>166</v>
      </c>
      <c r="AP10" s="13">
        <f t="shared" si="9"/>
        <v>94.85714286</v>
      </c>
      <c r="AQ10" s="15">
        <v>2.0</v>
      </c>
      <c r="AR10" s="15">
        <v>2.0</v>
      </c>
      <c r="AS10" s="15">
        <v>5.0</v>
      </c>
      <c r="AT10" s="13">
        <f t="shared" si="10"/>
        <v>9</v>
      </c>
      <c r="AU10" s="15">
        <f t="shared" si="11"/>
        <v>175</v>
      </c>
      <c r="AV10" s="15">
        <f t="shared" si="12"/>
        <v>95.10869565</v>
      </c>
      <c r="AW10" s="13">
        <f t="shared" ref="AW10:AY10" si="45">D10+I10+N10+S10+Y10+AE10+AK10+AQ10</f>
        <v>42</v>
      </c>
      <c r="AX10" s="13">
        <f t="shared" si="45"/>
        <v>27</v>
      </c>
      <c r="AY10" s="13">
        <f t="shared" si="45"/>
        <v>106</v>
      </c>
      <c r="AZ10" s="15">
        <v>6.0</v>
      </c>
      <c r="BA10" s="15">
        <v>4.0</v>
      </c>
      <c r="BB10" s="15">
        <v>18.0</v>
      </c>
      <c r="BC10" s="13">
        <f t="shared" si="14"/>
        <v>28</v>
      </c>
      <c r="BD10" s="13">
        <f t="shared" si="15"/>
        <v>203</v>
      </c>
      <c r="BE10" s="13">
        <f t="shared" si="16"/>
        <v>95.75471698</v>
      </c>
      <c r="BF10" s="15">
        <v>8.0</v>
      </c>
      <c r="BG10" s="15">
        <v>4.0</v>
      </c>
      <c r="BH10" s="15">
        <v>23.0</v>
      </c>
      <c r="BI10" s="13">
        <f t="shared" si="17"/>
        <v>35</v>
      </c>
      <c r="BJ10" s="13">
        <f t="shared" si="18"/>
        <v>238</v>
      </c>
      <c r="BK10" s="13">
        <f t="shared" si="19"/>
        <v>95.2</v>
      </c>
      <c r="BL10" s="15">
        <v>13.0</v>
      </c>
      <c r="BM10" s="15">
        <v>4.0</v>
      </c>
      <c r="BN10" s="15">
        <v>9.0</v>
      </c>
      <c r="BO10" s="13">
        <f t="shared" si="20"/>
        <v>26</v>
      </c>
      <c r="BP10" s="13">
        <f t="shared" si="21"/>
        <v>264</v>
      </c>
      <c r="BQ10" s="13">
        <f t="shared" si="22"/>
        <v>95.65217391</v>
      </c>
      <c r="BR10" s="15">
        <v>5.0</v>
      </c>
      <c r="BS10" s="15">
        <v>3.0</v>
      </c>
      <c r="BT10" s="15">
        <v>15.0</v>
      </c>
      <c r="BU10" s="13">
        <f t="shared" si="23"/>
        <v>23</v>
      </c>
      <c r="BV10" s="13">
        <f t="shared" si="24"/>
        <v>287</v>
      </c>
      <c r="BW10" s="13">
        <f t="shared" si="25"/>
        <v>95.66666667</v>
      </c>
      <c r="BX10" s="21">
        <v>5.0</v>
      </c>
      <c r="BY10" s="21">
        <v>3.0</v>
      </c>
      <c r="BZ10" s="21">
        <v>23.0</v>
      </c>
      <c r="CA10" s="5">
        <f t="shared" si="26"/>
        <v>31</v>
      </c>
      <c r="CB10" s="5">
        <f t="shared" si="27"/>
        <v>295</v>
      </c>
      <c r="CC10" s="5">
        <f t="shared" si="28"/>
        <v>89.12386707</v>
      </c>
      <c r="CD10" s="21">
        <v>6.0</v>
      </c>
      <c r="CE10" s="21">
        <v>2.0</v>
      </c>
      <c r="CF10" s="21">
        <v>17.0</v>
      </c>
      <c r="CG10" s="5">
        <f t="shared" si="29"/>
        <v>25</v>
      </c>
      <c r="CH10" s="5">
        <f t="shared" si="30"/>
        <v>320</v>
      </c>
      <c r="CI10" s="5">
        <f t="shared" si="31"/>
        <v>96.38554217</v>
      </c>
      <c r="CJ10" s="21">
        <v>9.0</v>
      </c>
      <c r="CK10" s="21">
        <v>6.0</v>
      </c>
      <c r="CL10" s="21">
        <v>12.0</v>
      </c>
      <c r="CM10" s="5">
        <f t="shared" si="32"/>
        <v>27</v>
      </c>
      <c r="CN10" s="5">
        <f t="shared" si="33"/>
        <v>347</v>
      </c>
      <c r="CO10" s="5">
        <f t="shared" si="34"/>
        <v>96.65738162</v>
      </c>
      <c r="CP10" s="21">
        <v>2.0</v>
      </c>
      <c r="CQ10" s="21">
        <v>1.0</v>
      </c>
      <c r="CR10" s="21">
        <v>5.0</v>
      </c>
      <c r="CS10" s="21">
        <f t="shared" si="35"/>
        <v>8</v>
      </c>
      <c r="CT10" s="5">
        <f t="shared" si="36"/>
        <v>355</v>
      </c>
      <c r="CU10" s="5">
        <f t="shared" si="37"/>
        <v>96.73024523</v>
      </c>
      <c r="CV10" s="5">
        <f t="shared" si="38"/>
        <v>127</v>
      </c>
      <c r="CW10" s="5">
        <f t="shared" si="39"/>
        <v>228</v>
      </c>
    </row>
    <row r="11">
      <c r="A11" s="10">
        <v>6.0</v>
      </c>
      <c r="B11" s="8"/>
      <c r="C11" s="8" t="s">
        <v>27</v>
      </c>
      <c r="D11" s="8">
        <v>9.0</v>
      </c>
      <c r="E11" s="8">
        <v>4.0</v>
      </c>
      <c r="F11" s="8">
        <v>15.0</v>
      </c>
      <c r="G11" s="8">
        <v>28.0</v>
      </c>
      <c r="H11" s="8">
        <f t="shared" si="2"/>
        <v>100</v>
      </c>
      <c r="I11" s="34">
        <v>8.0</v>
      </c>
      <c r="J11" s="34">
        <v>5.0</v>
      </c>
      <c r="K11" s="34">
        <v>12.0</v>
      </c>
      <c r="L11" s="34">
        <v>53.0</v>
      </c>
      <c r="M11" s="34">
        <v>100.0</v>
      </c>
      <c r="N11" s="10">
        <v>2.0</v>
      </c>
      <c r="O11" s="8">
        <v>3.0</v>
      </c>
      <c r="P11" s="8">
        <v>12.0</v>
      </c>
      <c r="Q11" s="35">
        <f t="shared" si="3"/>
        <v>70</v>
      </c>
      <c r="R11" s="8">
        <f t="shared" si="4"/>
        <v>98.5915493</v>
      </c>
      <c r="S11" s="15">
        <v>5.0</v>
      </c>
      <c r="T11" s="15">
        <v>2.0</v>
      </c>
      <c r="U11" s="15">
        <v>12.0</v>
      </c>
      <c r="V11" s="15">
        <v>19.0</v>
      </c>
      <c r="W11" s="15">
        <v>89.0</v>
      </c>
      <c r="X11" s="13">
        <f t="shared" si="40"/>
        <v>95.69892473</v>
      </c>
      <c r="Y11" s="15">
        <v>4.0</v>
      </c>
      <c r="Z11" s="15">
        <v>3.0</v>
      </c>
      <c r="AA11" s="15">
        <v>12.0</v>
      </c>
      <c r="AB11" s="15">
        <v>15.0</v>
      </c>
      <c r="AC11" s="15">
        <v>104.0</v>
      </c>
      <c r="AD11" s="13">
        <f t="shared" si="41"/>
        <v>88.88888889</v>
      </c>
      <c r="AE11" s="15">
        <v>6.0</v>
      </c>
      <c r="AF11" s="15">
        <v>4.0</v>
      </c>
      <c r="AG11" s="15">
        <v>19.0</v>
      </c>
      <c r="AH11" s="15">
        <v>29.0</v>
      </c>
      <c r="AI11" s="13">
        <f t="shared" si="5"/>
        <v>133</v>
      </c>
      <c r="AJ11" s="13">
        <f t="shared" si="6"/>
        <v>91.09589041</v>
      </c>
      <c r="AK11" s="15">
        <v>3.0</v>
      </c>
      <c r="AL11" s="15">
        <v>3.0</v>
      </c>
      <c r="AM11" s="15">
        <v>23.0</v>
      </c>
      <c r="AN11" s="13">
        <f t="shared" si="7"/>
        <v>29</v>
      </c>
      <c r="AO11" s="13">
        <f t="shared" si="8"/>
        <v>162</v>
      </c>
      <c r="AP11" s="13">
        <f t="shared" si="9"/>
        <v>92.57142857</v>
      </c>
      <c r="AQ11" s="15">
        <v>2.0</v>
      </c>
      <c r="AR11" s="15">
        <v>2.0</v>
      </c>
      <c r="AS11" s="15">
        <v>5.0</v>
      </c>
      <c r="AT11" s="13">
        <f t="shared" si="10"/>
        <v>9</v>
      </c>
      <c r="AU11" s="15">
        <f t="shared" si="11"/>
        <v>171</v>
      </c>
      <c r="AV11" s="15">
        <f t="shared" si="12"/>
        <v>92.93478261</v>
      </c>
      <c r="AW11" s="13">
        <f t="shared" ref="AW11:AY11" si="46">D11+I11+N11+S11+Y11+AE11+AK11+AQ11</f>
        <v>39</v>
      </c>
      <c r="AX11" s="13">
        <f t="shared" si="46"/>
        <v>26</v>
      </c>
      <c r="AY11" s="13">
        <f t="shared" si="46"/>
        <v>110</v>
      </c>
      <c r="AZ11" s="15">
        <v>3.0</v>
      </c>
      <c r="BA11" s="15">
        <v>3.0</v>
      </c>
      <c r="BB11" s="15">
        <v>15.0</v>
      </c>
      <c r="BC11" s="13">
        <f t="shared" si="14"/>
        <v>21</v>
      </c>
      <c r="BD11" s="13">
        <f t="shared" si="15"/>
        <v>192</v>
      </c>
      <c r="BE11" s="13">
        <f t="shared" si="16"/>
        <v>90.56603774</v>
      </c>
      <c r="BF11" s="15">
        <v>9.0</v>
      </c>
      <c r="BG11" s="15">
        <v>4.0</v>
      </c>
      <c r="BH11" s="15">
        <v>25.0</v>
      </c>
      <c r="BI11" s="13">
        <f t="shared" si="17"/>
        <v>38</v>
      </c>
      <c r="BJ11" s="13">
        <f t="shared" si="18"/>
        <v>230</v>
      </c>
      <c r="BK11" s="13">
        <f t="shared" si="19"/>
        <v>92</v>
      </c>
      <c r="BL11" s="15">
        <v>11.0</v>
      </c>
      <c r="BM11" s="15">
        <v>3.0</v>
      </c>
      <c r="BN11" s="15">
        <v>9.0</v>
      </c>
      <c r="BO11" s="13">
        <f t="shared" si="20"/>
        <v>23</v>
      </c>
      <c r="BP11" s="13">
        <f t="shared" si="21"/>
        <v>253</v>
      </c>
      <c r="BQ11" s="13">
        <f t="shared" si="22"/>
        <v>91.66666667</v>
      </c>
      <c r="BR11" s="15">
        <v>5.0</v>
      </c>
      <c r="BS11" s="15">
        <v>3.0</v>
      </c>
      <c r="BT11" s="15">
        <v>15.0</v>
      </c>
      <c r="BU11" s="13">
        <f t="shared" si="23"/>
        <v>23</v>
      </c>
      <c r="BV11" s="13">
        <f t="shared" si="24"/>
        <v>276</v>
      </c>
      <c r="BW11" s="13">
        <f t="shared" si="25"/>
        <v>92</v>
      </c>
      <c r="BX11" s="21">
        <v>5.0</v>
      </c>
      <c r="BY11" s="21">
        <v>3.0</v>
      </c>
      <c r="BZ11" s="21">
        <v>20.0</v>
      </c>
      <c r="CA11" s="5">
        <f t="shared" si="26"/>
        <v>28</v>
      </c>
      <c r="CB11" s="5">
        <f t="shared" si="27"/>
        <v>281</v>
      </c>
      <c r="CC11" s="5">
        <f t="shared" si="28"/>
        <v>84.89425982</v>
      </c>
      <c r="CD11" s="21">
        <v>6.0</v>
      </c>
      <c r="CE11" s="21">
        <v>2.0</v>
      </c>
      <c r="CF11" s="21">
        <v>17.0</v>
      </c>
      <c r="CG11" s="5">
        <f t="shared" si="29"/>
        <v>25</v>
      </c>
      <c r="CH11" s="5">
        <f t="shared" si="30"/>
        <v>306</v>
      </c>
      <c r="CI11" s="5">
        <f t="shared" si="31"/>
        <v>92.1686747</v>
      </c>
      <c r="CJ11" s="21">
        <v>9.0</v>
      </c>
      <c r="CK11" s="21">
        <v>6.0</v>
      </c>
      <c r="CL11" s="21">
        <v>12.0</v>
      </c>
      <c r="CM11" s="5">
        <f t="shared" si="32"/>
        <v>27</v>
      </c>
      <c r="CN11" s="5">
        <f t="shared" si="33"/>
        <v>333</v>
      </c>
      <c r="CO11" s="5">
        <f t="shared" si="34"/>
        <v>92.75766017</v>
      </c>
      <c r="CP11" s="21">
        <v>2.0</v>
      </c>
      <c r="CQ11" s="21">
        <v>1.0</v>
      </c>
      <c r="CR11" s="21">
        <v>5.0</v>
      </c>
      <c r="CS11" s="21">
        <f t="shared" si="35"/>
        <v>8</v>
      </c>
      <c r="CT11" s="5">
        <f t="shared" si="36"/>
        <v>341</v>
      </c>
      <c r="CU11" s="5">
        <f t="shared" si="37"/>
        <v>92.91553134</v>
      </c>
      <c r="CV11" s="5">
        <f t="shared" si="38"/>
        <v>113</v>
      </c>
      <c r="CW11" s="5">
        <f t="shared" si="39"/>
        <v>228</v>
      </c>
    </row>
    <row r="12">
      <c r="A12" s="10">
        <v>7.0</v>
      </c>
      <c r="B12" s="8"/>
      <c r="C12" s="8" t="s">
        <v>28</v>
      </c>
      <c r="D12" s="8">
        <v>9.0</v>
      </c>
      <c r="E12" s="8">
        <v>4.0</v>
      </c>
      <c r="F12" s="8">
        <v>12.0</v>
      </c>
      <c r="G12" s="8">
        <v>25.0</v>
      </c>
      <c r="H12" s="8">
        <f t="shared" si="2"/>
        <v>89.28571429</v>
      </c>
      <c r="I12" s="34">
        <v>8.0</v>
      </c>
      <c r="J12" s="34">
        <v>4.0</v>
      </c>
      <c r="K12" s="34">
        <v>12.0</v>
      </c>
      <c r="L12" s="34">
        <v>49.0</v>
      </c>
      <c r="M12" s="34">
        <v>92.45</v>
      </c>
      <c r="N12" s="10">
        <v>3.0</v>
      </c>
      <c r="O12" s="8">
        <v>2.0</v>
      </c>
      <c r="P12" s="8">
        <v>12.0</v>
      </c>
      <c r="Q12" s="35">
        <f t="shared" si="3"/>
        <v>66</v>
      </c>
      <c r="R12" s="8">
        <f t="shared" si="4"/>
        <v>92.95774648</v>
      </c>
      <c r="S12" s="15">
        <v>5.0</v>
      </c>
      <c r="T12" s="15">
        <v>1.0</v>
      </c>
      <c r="U12" s="15">
        <v>12.0</v>
      </c>
      <c r="V12" s="15">
        <v>18.0</v>
      </c>
      <c r="W12" s="15">
        <v>84.0</v>
      </c>
      <c r="X12" s="13">
        <f t="shared" si="40"/>
        <v>90.32258065</v>
      </c>
      <c r="Y12" s="15">
        <v>4.0</v>
      </c>
      <c r="Z12" s="15">
        <v>3.0</v>
      </c>
      <c r="AA12" s="15">
        <v>14.0</v>
      </c>
      <c r="AB12" s="15">
        <v>21.0</v>
      </c>
      <c r="AC12" s="15">
        <v>105.0</v>
      </c>
      <c r="AD12" s="13">
        <f t="shared" si="41"/>
        <v>89.74358974</v>
      </c>
      <c r="AE12" s="15">
        <v>3.0</v>
      </c>
      <c r="AF12" s="15">
        <v>3.0</v>
      </c>
      <c r="AG12" s="15">
        <v>19.0</v>
      </c>
      <c r="AH12" s="15">
        <v>25.0</v>
      </c>
      <c r="AI12" s="13">
        <f t="shared" si="5"/>
        <v>130</v>
      </c>
      <c r="AJ12" s="13">
        <f t="shared" si="6"/>
        <v>89.04109589</v>
      </c>
      <c r="AK12" s="15">
        <v>3.0</v>
      </c>
      <c r="AL12" s="15">
        <v>3.0</v>
      </c>
      <c r="AM12" s="15">
        <v>21.0</v>
      </c>
      <c r="AN12" s="13">
        <f t="shared" si="7"/>
        <v>27</v>
      </c>
      <c r="AO12" s="13">
        <f t="shared" si="8"/>
        <v>157</v>
      </c>
      <c r="AP12" s="13">
        <f t="shared" si="9"/>
        <v>89.71428571</v>
      </c>
      <c r="AQ12" s="15">
        <v>1.0</v>
      </c>
      <c r="AR12" s="15">
        <v>1.0</v>
      </c>
      <c r="AS12" s="15">
        <v>5.0</v>
      </c>
      <c r="AT12" s="13">
        <f t="shared" si="10"/>
        <v>7</v>
      </c>
      <c r="AU12" s="15">
        <f t="shared" si="11"/>
        <v>164</v>
      </c>
      <c r="AV12" s="15">
        <f t="shared" si="12"/>
        <v>89.13043478</v>
      </c>
      <c r="AW12" s="13">
        <f t="shared" ref="AW12:AY12" si="47">D12+I12+N12+S12+Y12+AE12+AK12+AQ12</f>
        <v>36</v>
      </c>
      <c r="AX12" s="13">
        <f t="shared" si="47"/>
        <v>21</v>
      </c>
      <c r="AY12" s="13">
        <f t="shared" si="47"/>
        <v>107</v>
      </c>
      <c r="AZ12" s="15">
        <v>6.0</v>
      </c>
      <c r="BA12" s="15">
        <v>4.0</v>
      </c>
      <c r="BB12" s="15">
        <v>15.0</v>
      </c>
      <c r="BC12" s="13">
        <f t="shared" si="14"/>
        <v>25</v>
      </c>
      <c r="BD12" s="13">
        <f t="shared" si="15"/>
        <v>189</v>
      </c>
      <c r="BE12" s="13">
        <f t="shared" si="16"/>
        <v>89.1509434</v>
      </c>
      <c r="BF12" s="15">
        <v>9.0</v>
      </c>
      <c r="BG12" s="15">
        <v>4.0</v>
      </c>
      <c r="BH12" s="15">
        <v>25.0</v>
      </c>
      <c r="BI12" s="13">
        <f t="shared" si="17"/>
        <v>38</v>
      </c>
      <c r="BJ12" s="13">
        <f t="shared" si="18"/>
        <v>227</v>
      </c>
      <c r="BK12" s="13">
        <f t="shared" si="19"/>
        <v>90.8</v>
      </c>
      <c r="BL12" s="15">
        <v>13.0</v>
      </c>
      <c r="BM12" s="15">
        <v>4.0</v>
      </c>
      <c r="BN12" s="15">
        <v>9.0</v>
      </c>
      <c r="BO12" s="13">
        <f t="shared" si="20"/>
        <v>26</v>
      </c>
      <c r="BP12" s="13">
        <f t="shared" si="21"/>
        <v>253</v>
      </c>
      <c r="BQ12" s="13">
        <f t="shared" si="22"/>
        <v>91.66666667</v>
      </c>
      <c r="BR12" s="15">
        <v>4.0</v>
      </c>
      <c r="BS12" s="15">
        <v>3.0</v>
      </c>
      <c r="BT12" s="15">
        <v>15.0</v>
      </c>
      <c r="BU12" s="13">
        <f t="shared" si="23"/>
        <v>22</v>
      </c>
      <c r="BV12" s="13">
        <f t="shared" si="24"/>
        <v>275</v>
      </c>
      <c r="BW12" s="13">
        <f t="shared" si="25"/>
        <v>91.66666667</v>
      </c>
      <c r="BX12" s="21">
        <v>4.0</v>
      </c>
      <c r="BY12" s="21">
        <v>3.0</v>
      </c>
      <c r="BZ12" s="21">
        <v>23.0</v>
      </c>
      <c r="CA12" s="5">
        <f t="shared" si="26"/>
        <v>30</v>
      </c>
      <c r="CB12" s="5">
        <f t="shared" si="27"/>
        <v>283</v>
      </c>
      <c r="CC12" s="5">
        <f t="shared" si="28"/>
        <v>85.49848943</v>
      </c>
      <c r="CD12" s="21">
        <v>6.0</v>
      </c>
      <c r="CE12" s="21">
        <v>2.0</v>
      </c>
      <c r="CF12" s="21">
        <v>17.0</v>
      </c>
      <c r="CG12" s="5">
        <f t="shared" si="29"/>
        <v>25</v>
      </c>
      <c r="CH12" s="5">
        <f t="shared" si="30"/>
        <v>308</v>
      </c>
      <c r="CI12" s="5">
        <f t="shared" si="31"/>
        <v>92.77108434</v>
      </c>
      <c r="CJ12" s="21">
        <v>9.0</v>
      </c>
      <c r="CK12" s="21">
        <v>6.0</v>
      </c>
      <c r="CL12" s="21">
        <v>12.0</v>
      </c>
      <c r="CM12" s="5">
        <f t="shared" si="32"/>
        <v>27</v>
      </c>
      <c r="CN12" s="5">
        <f t="shared" si="33"/>
        <v>335</v>
      </c>
      <c r="CO12" s="5">
        <f t="shared" si="34"/>
        <v>93.31476323</v>
      </c>
      <c r="CP12" s="21">
        <v>2.0</v>
      </c>
      <c r="CQ12" s="21">
        <v>1.0</v>
      </c>
      <c r="CR12" s="21">
        <v>5.0</v>
      </c>
      <c r="CS12" s="21">
        <f t="shared" si="35"/>
        <v>8</v>
      </c>
      <c r="CT12" s="5">
        <f t="shared" si="36"/>
        <v>343</v>
      </c>
      <c r="CU12" s="5">
        <f t="shared" si="37"/>
        <v>93.46049046</v>
      </c>
      <c r="CV12" s="5">
        <f t="shared" si="38"/>
        <v>115</v>
      </c>
      <c r="CW12" s="5">
        <f t="shared" si="39"/>
        <v>228</v>
      </c>
    </row>
    <row r="13">
      <c r="A13" s="10">
        <v>8.0</v>
      </c>
      <c r="B13" s="8"/>
      <c r="C13" s="8" t="s">
        <v>29</v>
      </c>
      <c r="D13" s="8">
        <v>9.0</v>
      </c>
      <c r="E13" s="8">
        <v>4.0</v>
      </c>
      <c r="F13" s="8">
        <v>15.0</v>
      </c>
      <c r="G13" s="8">
        <v>28.0</v>
      </c>
      <c r="H13" s="8">
        <f t="shared" si="2"/>
        <v>100</v>
      </c>
      <c r="I13" s="34">
        <v>8.0</v>
      </c>
      <c r="J13" s="34">
        <v>5.0</v>
      </c>
      <c r="K13" s="34">
        <v>12.0</v>
      </c>
      <c r="L13" s="34">
        <v>53.0</v>
      </c>
      <c r="M13" s="34">
        <v>100.0</v>
      </c>
      <c r="N13" s="10">
        <v>3.0</v>
      </c>
      <c r="O13" s="8">
        <v>3.0</v>
      </c>
      <c r="P13" s="8">
        <v>12.0</v>
      </c>
      <c r="Q13" s="35">
        <f t="shared" si="3"/>
        <v>71</v>
      </c>
      <c r="R13" s="8">
        <f t="shared" si="4"/>
        <v>100</v>
      </c>
      <c r="S13" s="15">
        <v>7.0</v>
      </c>
      <c r="T13" s="15">
        <v>3.0</v>
      </c>
      <c r="U13" s="15">
        <v>12.0</v>
      </c>
      <c r="V13" s="15">
        <v>22.0</v>
      </c>
      <c r="W13" s="15">
        <v>93.0</v>
      </c>
      <c r="X13" s="13">
        <f t="shared" si="40"/>
        <v>100</v>
      </c>
      <c r="Y13" s="15">
        <v>4.0</v>
      </c>
      <c r="Z13" s="15">
        <v>4.0</v>
      </c>
      <c r="AA13" s="15">
        <v>12.0</v>
      </c>
      <c r="AB13" s="15">
        <v>20.0</v>
      </c>
      <c r="AC13" s="15">
        <v>113.0</v>
      </c>
      <c r="AD13" s="13">
        <f t="shared" si="41"/>
        <v>96.58119658</v>
      </c>
      <c r="AE13" s="15">
        <v>6.0</v>
      </c>
      <c r="AF13" s="15">
        <v>4.0</v>
      </c>
      <c r="AG13" s="15">
        <v>19.0</v>
      </c>
      <c r="AH13" s="15">
        <v>29.0</v>
      </c>
      <c r="AI13" s="13">
        <f t="shared" si="5"/>
        <v>142</v>
      </c>
      <c r="AJ13" s="13">
        <f t="shared" si="6"/>
        <v>97.26027397</v>
      </c>
      <c r="AK13" s="15">
        <v>3.0</v>
      </c>
      <c r="AL13" s="15">
        <v>3.0</v>
      </c>
      <c r="AM13" s="15">
        <v>23.0</v>
      </c>
      <c r="AN13" s="13">
        <f t="shared" si="7"/>
        <v>29</v>
      </c>
      <c r="AO13" s="13">
        <f t="shared" si="8"/>
        <v>171</v>
      </c>
      <c r="AP13" s="13">
        <f t="shared" si="9"/>
        <v>97.71428571</v>
      </c>
      <c r="AQ13" s="15">
        <v>2.0</v>
      </c>
      <c r="AR13" s="15">
        <v>0.0</v>
      </c>
      <c r="AS13" s="15">
        <v>5.0</v>
      </c>
      <c r="AT13" s="13">
        <f t="shared" si="10"/>
        <v>7</v>
      </c>
      <c r="AU13" s="15">
        <f t="shared" si="11"/>
        <v>178</v>
      </c>
      <c r="AV13" s="15">
        <f t="shared" si="12"/>
        <v>96.73913043</v>
      </c>
      <c r="AW13" s="13">
        <f t="shared" ref="AW13:AY13" si="48">D13+I13+N13+S13+Y13+AE13+AK13+AQ13</f>
        <v>42</v>
      </c>
      <c r="AX13" s="13">
        <f t="shared" si="48"/>
        <v>26</v>
      </c>
      <c r="AY13" s="13">
        <f t="shared" si="48"/>
        <v>110</v>
      </c>
      <c r="AZ13" s="15">
        <v>3.0</v>
      </c>
      <c r="BA13" s="15">
        <v>3.0</v>
      </c>
      <c r="BB13" s="15">
        <v>15.0</v>
      </c>
      <c r="BC13" s="13">
        <f t="shared" si="14"/>
        <v>21</v>
      </c>
      <c r="BD13" s="13">
        <f t="shared" si="15"/>
        <v>199</v>
      </c>
      <c r="BE13" s="13">
        <f t="shared" si="16"/>
        <v>93.86792453</v>
      </c>
      <c r="BF13" s="15">
        <v>9.0</v>
      </c>
      <c r="BG13" s="15">
        <v>4.0</v>
      </c>
      <c r="BH13" s="15">
        <v>25.0</v>
      </c>
      <c r="BI13" s="13">
        <f t="shared" si="17"/>
        <v>38</v>
      </c>
      <c r="BJ13" s="13">
        <f t="shared" si="18"/>
        <v>237</v>
      </c>
      <c r="BK13" s="13">
        <f t="shared" si="19"/>
        <v>94.8</v>
      </c>
      <c r="BL13" s="15">
        <v>13.0</v>
      </c>
      <c r="BM13" s="15">
        <v>4.0</v>
      </c>
      <c r="BN13" s="15">
        <v>9.0</v>
      </c>
      <c r="BO13" s="13">
        <f t="shared" si="20"/>
        <v>26</v>
      </c>
      <c r="BP13" s="13">
        <f t="shared" si="21"/>
        <v>263</v>
      </c>
      <c r="BQ13" s="13">
        <f t="shared" si="22"/>
        <v>95.28985507</v>
      </c>
      <c r="BR13" s="15">
        <v>3.0</v>
      </c>
      <c r="BS13" s="15">
        <v>2.0</v>
      </c>
      <c r="BT13" s="15">
        <v>15.0</v>
      </c>
      <c r="BU13" s="13">
        <f t="shared" si="23"/>
        <v>20</v>
      </c>
      <c r="BV13" s="13">
        <f t="shared" si="24"/>
        <v>283</v>
      </c>
      <c r="BW13" s="13">
        <f t="shared" si="25"/>
        <v>94.33333333</v>
      </c>
      <c r="BX13" s="21">
        <v>5.0</v>
      </c>
      <c r="BY13" s="21">
        <v>3.0</v>
      </c>
      <c r="BZ13" s="21">
        <v>17.0</v>
      </c>
      <c r="CA13" s="5">
        <f t="shared" si="26"/>
        <v>25</v>
      </c>
      <c r="CB13" s="5">
        <f t="shared" si="27"/>
        <v>288</v>
      </c>
      <c r="CC13" s="5">
        <f t="shared" si="28"/>
        <v>87.00906344</v>
      </c>
      <c r="CD13" s="21">
        <v>5.0</v>
      </c>
      <c r="CE13" s="21">
        <v>2.0</v>
      </c>
      <c r="CF13" s="21">
        <v>15.0</v>
      </c>
      <c r="CG13" s="5">
        <f t="shared" si="29"/>
        <v>22</v>
      </c>
      <c r="CH13" s="5">
        <f t="shared" si="30"/>
        <v>310</v>
      </c>
      <c r="CI13" s="5">
        <f t="shared" si="31"/>
        <v>93.37349398</v>
      </c>
      <c r="CJ13" s="21">
        <v>8.0</v>
      </c>
      <c r="CK13" s="21">
        <v>6.0</v>
      </c>
      <c r="CL13" s="21">
        <v>12.0</v>
      </c>
      <c r="CM13" s="5">
        <f t="shared" si="32"/>
        <v>26</v>
      </c>
      <c r="CN13" s="5">
        <f t="shared" si="33"/>
        <v>336</v>
      </c>
      <c r="CO13" s="5">
        <f t="shared" si="34"/>
        <v>93.59331476</v>
      </c>
      <c r="CP13" s="21">
        <v>2.0</v>
      </c>
      <c r="CQ13" s="21">
        <v>1.0</v>
      </c>
      <c r="CR13" s="21">
        <v>5.0</v>
      </c>
      <c r="CS13" s="21">
        <f t="shared" si="35"/>
        <v>8</v>
      </c>
      <c r="CT13" s="5">
        <f t="shared" si="36"/>
        <v>344</v>
      </c>
      <c r="CU13" s="5">
        <f t="shared" si="37"/>
        <v>93.73297003</v>
      </c>
      <c r="CV13" s="5">
        <f t="shared" si="38"/>
        <v>121</v>
      </c>
      <c r="CW13" s="5">
        <f t="shared" si="39"/>
        <v>223</v>
      </c>
    </row>
    <row r="14">
      <c r="A14" s="10">
        <v>9.0</v>
      </c>
      <c r="B14" s="8"/>
      <c r="C14" s="8" t="s">
        <v>30</v>
      </c>
      <c r="D14" s="8">
        <v>9.0</v>
      </c>
      <c r="E14" s="8">
        <v>4.0</v>
      </c>
      <c r="F14" s="8">
        <v>15.0</v>
      </c>
      <c r="G14" s="8">
        <v>28.0</v>
      </c>
      <c r="H14" s="8">
        <f t="shared" si="2"/>
        <v>100</v>
      </c>
      <c r="I14" s="34">
        <v>8.0</v>
      </c>
      <c r="J14" s="34">
        <v>5.0</v>
      </c>
      <c r="K14" s="34">
        <v>12.0</v>
      </c>
      <c r="L14" s="34">
        <v>53.0</v>
      </c>
      <c r="M14" s="34">
        <v>100.0</v>
      </c>
      <c r="N14" s="10">
        <v>3.0</v>
      </c>
      <c r="O14" s="8">
        <v>3.0</v>
      </c>
      <c r="P14" s="8">
        <v>12.0</v>
      </c>
      <c r="Q14" s="35">
        <f t="shared" si="3"/>
        <v>71</v>
      </c>
      <c r="R14" s="8">
        <f t="shared" si="4"/>
        <v>100</v>
      </c>
      <c r="S14" s="15">
        <v>7.0</v>
      </c>
      <c r="T14" s="15">
        <v>3.0</v>
      </c>
      <c r="U14" s="15">
        <v>12.0</v>
      </c>
      <c r="V14" s="15">
        <v>22.0</v>
      </c>
      <c r="W14" s="15">
        <v>92.0</v>
      </c>
      <c r="X14" s="13">
        <f t="shared" si="40"/>
        <v>98.92473118</v>
      </c>
      <c r="Y14" s="15">
        <v>4.0</v>
      </c>
      <c r="Z14" s="15">
        <v>4.0</v>
      </c>
      <c r="AA14" s="15">
        <v>15.0</v>
      </c>
      <c r="AB14" s="15">
        <v>23.0</v>
      </c>
      <c r="AC14" s="15">
        <v>115.0</v>
      </c>
      <c r="AD14" s="13">
        <f t="shared" si="41"/>
        <v>98.29059829</v>
      </c>
      <c r="AE14" s="15">
        <v>6.0</v>
      </c>
      <c r="AF14" s="15">
        <v>3.0</v>
      </c>
      <c r="AG14" s="15">
        <v>19.0</v>
      </c>
      <c r="AH14" s="15">
        <v>28.0</v>
      </c>
      <c r="AI14" s="13">
        <f t="shared" si="5"/>
        <v>143</v>
      </c>
      <c r="AJ14" s="13">
        <f t="shared" si="6"/>
        <v>97.94520548</v>
      </c>
      <c r="AK14" s="15">
        <v>3.0</v>
      </c>
      <c r="AL14" s="15">
        <v>3.0</v>
      </c>
      <c r="AM14" s="15">
        <v>23.0</v>
      </c>
      <c r="AN14" s="13">
        <f t="shared" si="7"/>
        <v>29</v>
      </c>
      <c r="AO14" s="13">
        <f t="shared" si="8"/>
        <v>172</v>
      </c>
      <c r="AP14" s="13">
        <f t="shared" si="9"/>
        <v>98.28571429</v>
      </c>
      <c r="AQ14" s="15">
        <v>2.0</v>
      </c>
      <c r="AR14" s="15">
        <v>2.0</v>
      </c>
      <c r="AS14" s="15">
        <v>5.0</v>
      </c>
      <c r="AT14" s="13">
        <f t="shared" si="10"/>
        <v>9</v>
      </c>
      <c r="AU14" s="15">
        <f t="shared" si="11"/>
        <v>181</v>
      </c>
      <c r="AV14" s="15">
        <f t="shared" si="12"/>
        <v>98.36956522</v>
      </c>
      <c r="AW14" s="13">
        <f t="shared" ref="AW14:AY14" si="49">D14+I14+N14+S14+Y14+AE14+AK14+AQ14</f>
        <v>42</v>
      </c>
      <c r="AX14" s="13">
        <f t="shared" si="49"/>
        <v>27</v>
      </c>
      <c r="AY14" s="13">
        <f t="shared" si="49"/>
        <v>113</v>
      </c>
      <c r="AZ14" s="15">
        <v>6.0</v>
      </c>
      <c r="BA14" s="15">
        <v>4.0</v>
      </c>
      <c r="BB14" s="15">
        <v>18.0</v>
      </c>
      <c r="BC14" s="13">
        <f t="shared" si="14"/>
        <v>28</v>
      </c>
      <c r="BD14" s="13">
        <f t="shared" si="15"/>
        <v>209</v>
      </c>
      <c r="BE14" s="13">
        <f t="shared" si="16"/>
        <v>98.58490566</v>
      </c>
      <c r="BF14" s="15">
        <v>9.0</v>
      </c>
      <c r="BG14" s="15">
        <v>4.0</v>
      </c>
      <c r="BH14" s="15">
        <v>25.0</v>
      </c>
      <c r="BI14" s="13">
        <f t="shared" si="17"/>
        <v>38</v>
      </c>
      <c r="BJ14" s="13">
        <f t="shared" si="18"/>
        <v>247</v>
      </c>
      <c r="BK14" s="13">
        <f t="shared" si="19"/>
        <v>98.8</v>
      </c>
      <c r="BL14" s="15">
        <v>13.0</v>
      </c>
      <c r="BM14" s="15">
        <v>4.0</v>
      </c>
      <c r="BN14" s="15">
        <v>9.0</v>
      </c>
      <c r="BO14" s="13">
        <f t="shared" si="20"/>
        <v>26</v>
      </c>
      <c r="BP14" s="13">
        <f t="shared" si="21"/>
        <v>273</v>
      </c>
      <c r="BQ14" s="13">
        <f t="shared" si="22"/>
        <v>98.91304348</v>
      </c>
      <c r="BR14" s="15">
        <v>5.0</v>
      </c>
      <c r="BS14" s="15">
        <v>3.0</v>
      </c>
      <c r="BT14" s="15">
        <v>15.0</v>
      </c>
      <c r="BU14" s="13">
        <f t="shared" si="23"/>
        <v>23</v>
      </c>
      <c r="BV14" s="13">
        <f t="shared" si="24"/>
        <v>296</v>
      </c>
      <c r="BW14" s="13">
        <f t="shared" si="25"/>
        <v>98.66666667</v>
      </c>
      <c r="BX14" s="21">
        <v>5.0</v>
      </c>
      <c r="BY14" s="21">
        <v>3.0</v>
      </c>
      <c r="BZ14" s="21">
        <v>20.0</v>
      </c>
      <c r="CA14" s="5">
        <f t="shared" si="26"/>
        <v>28</v>
      </c>
      <c r="CB14" s="5">
        <f t="shared" si="27"/>
        <v>301</v>
      </c>
      <c r="CC14" s="5">
        <f t="shared" si="28"/>
        <v>90.93655589</v>
      </c>
      <c r="CD14" s="21">
        <v>6.0</v>
      </c>
      <c r="CE14" s="21">
        <v>2.0</v>
      </c>
      <c r="CF14" s="21">
        <v>17.0</v>
      </c>
      <c r="CG14" s="5">
        <f t="shared" si="29"/>
        <v>25</v>
      </c>
      <c r="CH14" s="5">
        <f t="shared" si="30"/>
        <v>326</v>
      </c>
      <c r="CI14" s="5">
        <f t="shared" si="31"/>
        <v>98.19277108</v>
      </c>
      <c r="CJ14" s="21">
        <v>9.0</v>
      </c>
      <c r="CK14" s="21">
        <v>6.0</v>
      </c>
      <c r="CL14" s="21">
        <v>12.0</v>
      </c>
      <c r="CM14" s="5">
        <f t="shared" si="32"/>
        <v>27</v>
      </c>
      <c r="CN14" s="5">
        <f t="shared" si="33"/>
        <v>353</v>
      </c>
      <c r="CO14" s="5">
        <f t="shared" si="34"/>
        <v>98.32869081</v>
      </c>
      <c r="CP14" s="21">
        <v>2.0</v>
      </c>
      <c r="CQ14" s="21">
        <v>1.0</v>
      </c>
      <c r="CR14" s="21">
        <v>5.0</v>
      </c>
      <c r="CS14" s="21">
        <f t="shared" si="35"/>
        <v>8</v>
      </c>
      <c r="CT14" s="5">
        <f t="shared" si="36"/>
        <v>361</v>
      </c>
      <c r="CU14" s="5">
        <f t="shared" si="37"/>
        <v>98.36512262</v>
      </c>
      <c r="CV14" s="5">
        <f t="shared" si="38"/>
        <v>127</v>
      </c>
      <c r="CW14" s="5">
        <f t="shared" si="39"/>
        <v>234</v>
      </c>
    </row>
    <row r="15">
      <c r="A15" s="10">
        <v>10.0</v>
      </c>
      <c r="B15" s="8"/>
      <c r="C15" s="8" t="s">
        <v>31</v>
      </c>
      <c r="D15" s="8">
        <v>8.0</v>
      </c>
      <c r="E15" s="8">
        <v>3.0</v>
      </c>
      <c r="F15" s="8">
        <v>12.0</v>
      </c>
      <c r="G15" s="8">
        <v>23.0</v>
      </c>
      <c r="H15" s="8">
        <f t="shared" si="2"/>
        <v>82.14285714</v>
      </c>
      <c r="I15" s="34">
        <v>8.0</v>
      </c>
      <c r="J15" s="34">
        <v>5.0</v>
      </c>
      <c r="K15" s="34">
        <v>12.0</v>
      </c>
      <c r="L15" s="34">
        <v>53.0</v>
      </c>
      <c r="M15" s="34">
        <v>100.0</v>
      </c>
      <c r="N15" s="10">
        <v>3.0</v>
      </c>
      <c r="O15" s="8">
        <v>2.0</v>
      </c>
      <c r="P15" s="8">
        <v>12.0</v>
      </c>
      <c r="Q15" s="35">
        <f t="shared" si="3"/>
        <v>70</v>
      </c>
      <c r="R15" s="8">
        <f t="shared" si="4"/>
        <v>98.5915493</v>
      </c>
      <c r="S15" s="15">
        <v>7.0</v>
      </c>
      <c r="T15" s="15">
        <v>3.0</v>
      </c>
      <c r="U15" s="15">
        <v>12.0</v>
      </c>
      <c r="V15" s="15">
        <v>22.0</v>
      </c>
      <c r="W15" s="15">
        <v>92.0</v>
      </c>
      <c r="X15" s="13">
        <f t="shared" si="40"/>
        <v>98.92473118</v>
      </c>
      <c r="Y15" s="15">
        <v>4.0</v>
      </c>
      <c r="Z15" s="15">
        <v>4.0</v>
      </c>
      <c r="AA15" s="15">
        <v>12.0</v>
      </c>
      <c r="AB15" s="15">
        <v>20.0</v>
      </c>
      <c r="AC15" s="15">
        <v>112.0</v>
      </c>
      <c r="AD15" s="13">
        <f t="shared" si="41"/>
        <v>95.72649573</v>
      </c>
      <c r="AE15" s="15">
        <v>5.0</v>
      </c>
      <c r="AF15" s="15">
        <v>3.0</v>
      </c>
      <c r="AG15" s="15">
        <v>19.0</v>
      </c>
      <c r="AH15" s="15">
        <v>27.0</v>
      </c>
      <c r="AI15" s="13">
        <f t="shared" si="5"/>
        <v>139</v>
      </c>
      <c r="AJ15" s="13">
        <f t="shared" si="6"/>
        <v>95.20547945</v>
      </c>
      <c r="AK15" s="15">
        <v>2.0</v>
      </c>
      <c r="AL15" s="15">
        <v>3.0</v>
      </c>
      <c r="AM15" s="15">
        <v>20.0</v>
      </c>
      <c r="AN15" s="13">
        <f t="shared" si="7"/>
        <v>25</v>
      </c>
      <c r="AO15" s="13">
        <f t="shared" si="8"/>
        <v>164</v>
      </c>
      <c r="AP15" s="13">
        <f t="shared" si="9"/>
        <v>93.71428571</v>
      </c>
      <c r="AQ15" s="15">
        <v>2.0</v>
      </c>
      <c r="AR15" s="15">
        <v>2.0</v>
      </c>
      <c r="AS15" s="15">
        <v>5.0</v>
      </c>
      <c r="AT15" s="13">
        <f t="shared" si="10"/>
        <v>9</v>
      </c>
      <c r="AU15" s="15">
        <f t="shared" si="11"/>
        <v>173</v>
      </c>
      <c r="AV15" s="15">
        <f t="shared" si="12"/>
        <v>94.02173913</v>
      </c>
      <c r="AW15" s="13">
        <f t="shared" ref="AW15:AY15" si="50">D15+I15+N15+S15+Y15+AE15+AK15+AQ15</f>
        <v>39</v>
      </c>
      <c r="AX15" s="13">
        <f t="shared" si="50"/>
        <v>25</v>
      </c>
      <c r="AY15" s="13">
        <f t="shared" si="50"/>
        <v>104</v>
      </c>
      <c r="AZ15" s="15">
        <v>5.0</v>
      </c>
      <c r="BA15" s="15">
        <v>3.0</v>
      </c>
      <c r="BB15" s="15">
        <v>15.0</v>
      </c>
      <c r="BC15" s="13">
        <f t="shared" si="14"/>
        <v>23</v>
      </c>
      <c r="BD15" s="13">
        <f t="shared" si="15"/>
        <v>196</v>
      </c>
      <c r="BE15" s="13">
        <f t="shared" si="16"/>
        <v>92.45283019</v>
      </c>
      <c r="BF15" s="15">
        <v>9.0</v>
      </c>
      <c r="BG15" s="15">
        <v>4.0</v>
      </c>
      <c r="BH15" s="15">
        <v>25.0</v>
      </c>
      <c r="BI15" s="13">
        <f t="shared" si="17"/>
        <v>38</v>
      </c>
      <c r="BJ15" s="13">
        <f t="shared" si="18"/>
        <v>234</v>
      </c>
      <c r="BK15" s="13">
        <f t="shared" si="19"/>
        <v>93.6</v>
      </c>
      <c r="BL15" s="15">
        <v>12.0</v>
      </c>
      <c r="BM15" s="15">
        <v>4.0</v>
      </c>
      <c r="BN15" s="15">
        <v>9.0</v>
      </c>
      <c r="BO15" s="13">
        <f t="shared" si="20"/>
        <v>25</v>
      </c>
      <c r="BP15" s="13">
        <f t="shared" si="21"/>
        <v>259</v>
      </c>
      <c r="BQ15" s="13">
        <f t="shared" si="22"/>
        <v>93.84057971</v>
      </c>
      <c r="BR15" s="15">
        <v>5.0</v>
      </c>
      <c r="BS15" s="15">
        <v>3.0</v>
      </c>
      <c r="BT15" s="15">
        <v>15.0</v>
      </c>
      <c r="BU15" s="13">
        <f t="shared" si="23"/>
        <v>23</v>
      </c>
      <c r="BV15" s="13">
        <f t="shared" si="24"/>
        <v>282</v>
      </c>
      <c r="BW15" s="13">
        <f t="shared" si="25"/>
        <v>94</v>
      </c>
      <c r="BX15" s="21">
        <v>5.0</v>
      </c>
      <c r="BY15" s="21">
        <v>3.0</v>
      </c>
      <c r="BZ15" s="21">
        <v>23.0</v>
      </c>
      <c r="CA15" s="5">
        <f t="shared" si="26"/>
        <v>31</v>
      </c>
      <c r="CB15" s="5">
        <f t="shared" si="27"/>
        <v>290</v>
      </c>
      <c r="CC15" s="5">
        <f t="shared" si="28"/>
        <v>87.61329305</v>
      </c>
      <c r="CD15" s="21">
        <v>6.0</v>
      </c>
      <c r="CE15" s="21">
        <v>2.0</v>
      </c>
      <c r="CF15" s="21">
        <v>17.0</v>
      </c>
      <c r="CG15" s="5">
        <f t="shared" si="29"/>
        <v>25</v>
      </c>
      <c r="CH15" s="5">
        <f t="shared" si="30"/>
        <v>315</v>
      </c>
      <c r="CI15" s="5">
        <f t="shared" si="31"/>
        <v>94.87951807</v>
      </c>
      <c r="CJ15" s="21">
        <v>9.0</v>
      </c>
      <c r="CK15" s="21">
        <v>5.0</v>
      </c>
      <c r="CL15" s="21">
        <v>12.0</v>
      </c>
      <c r="CM15" s="5">
        <f t="shared" si="32"/>
        <v>26</v>
      </c>
      <c r="CN15" s="5">
        <f t="shared" si="33"/>
        <v>341</v>
      </c>
      <c r="CO15" s="5">
        <f t="shared" si="34"/>
        <v>94.98607242</v>
      </c>
      <c r="CP15" s="21">
        <v>2.0</v>
      </c>
      <c r="CQ15" s="21">
        <v>1.0</v>
      </c>
      <c r="CR15" s="21">
        <v>5.0</v>
      </c>
      <c r="CS15" s="21">
        <f t="shared" si="35"/>
        <v>8</v>
      </c>
      <c r="CT15" s="5">
        <f t="shared" si="36"/>
        <v>349</v>
      </c>
      <c r="CU15" s="5">
        <f t="shared" si="37"/>
        <v>95.09536785</v>
      </c>
      <c r="CV15" s="5">
        <f t="shared" si="38"/>
        <v>124</v>
      </c>
      <c r="CW15" s="5">
        <f t="shared" si="39"/>
        <v>225</v>
      </c>
    </row>
    <row r="16">
      <c r="A16" s="10">
        <v>11.0</v>
      </c>
      <c r="B16" s="8"/>
      <c r="C16" s="8" t="s">
        <v>32</v>
      </c>
      <c r="D16" s="8">
        <v>8.0</v>
      </c>
      <c r="E16" s="8">
        <v>4.0</v>
      </c>
      <c r="F16" s="8">
        <v>12.0</v>
      </c>
      <c r="G16" s="8">
        <v>24.0</v>
      </c>
      <c r="H16" s="8">
        <f t="shared" si="2"/>
        <v>85.71428571</v>
      </c>
      <c r="I16" s="34">
        <v>6.0</v>
      </c>
      <c r="J16" s="34">
        <v>3.0</v>
      </c>
      <c r="K16" s="34">
        <v>7.0</v>
      </c>
      <c r="L16" s="34">
        <v>40.0</v>
      </c>
      <c r="M16" s="34">
        <v>75.47</v>
      </c>
      <c r="N16" s="10">
        <v>2.0</v>
      </c>
      <c r="O16" s="8">
        <v>3.0</v>
      </c>
      <c r="P16" s="8">
        <v>12.0</v>
      </c>
      <c r="Q16" s="35">
        <f t="shared" si="3"/>
        <v>57</v>
      </c>
      <c r="R16" s="8">
        <f t="shared" si="4"/>
        <v>80.28169014</v>
      </c>
      <c r="S16" s="15">
        <v>7.0</v>
      </c>
      <c r="T16" s="15">
        <v>3.0</v>
      </c>
      <c r="U16" s="15">
        <v>10.0</v>
      </c>
      <c r="V16" s="15">
        <v>20.0</v>
      </c>
      <c r="W16" s="15">
        <v>77.0</v>
      </c>
      <c r="X16" s="13">
        <f t="shared" si="40"/>
        <v>82.79569892</v>
      </c>
      <c r="Y16" s="15">
        <v>3.0</v>
      </c>
      <c r="Z16" s="15">
        <v>3.0</v>
      </c>
      <c r="AA16" s="15">
        <v>12.0</v>
      </c>
      <c r="AB16" s="15">
        <v>18.0</v>
      </c>
      <c r="AC16" s="15">
        <v>95.0</v>
      </c>
      <c r="AD16" s="13">
        <f t="shared" si="41"/>
        <v>81.1965812</v>
      </c>
      <c r="AE16" s="15">
        <v>4.0</v>
      </c>
      <c r="AF16" s="15">
        <v>3.0</v>
      </c>
      <c r="AG16" s="15">
        <v>19.0</v>
      </c>
      <c r="AH16" s="15">
        <v>26.0</v>
      </c>
      <c r="AI16" s="13">
        <f t="shared" si="5"/>
        <v>121</v>
      </c>
      <c r="AJ16" s="13">
        <f t="shared" si="6"/>
        <v>82.87671233</v>
      </c>
      <c r="AK16" s="15">
        <v>3.0</v>
      </c>
      <c r="AL16" s="15">
        <v>3.0</v>
      </c>
      <c r="AM16" s="15">
        <v>12.0</v>
      </c>
      <c r="AN16" s="13">
        <f t="shared" si="7"/>
        <v>18</v>
      </c>
      <c r="AO16" s="13">
        <f t="shared" si="8"/>
        <v>139</v>
      </c>
      <c r="AP16" s="13">
        <f t="shared" si="9"/>
        <v>79.42857143</v>
      </c>
      <c r="AQ16" s="15">
        <v>2.0</v>
      </c>
      <c r="AR16" s="15">
        <v>2.0</v>
      </c>
      <c r="AS16" s="15">
        <v>5.0</v>
      </c>
      <c r="AT16" s="13">
        <f t="shared" si="10"/>
        <v>9</v>
      </c>
      <c r="AU16" s="15">
        <f t="shared" si="11"/>
        <v>148</v>
      </c>
      <c r="AV16" s="15">
        <f t="shared" si="12"/>
        <v>80.43478261</v>
      </c>
      <c r="AW16" s="13">
        <f t="shared" ref="AW16:AY16" si="51">D16+I16+N16+S16+Y16+AE16+AK16+AQ16</f>
        <v>35</v>
      </c>
      <c r="AX16" s="13">
        <f t="shared" si="51"/>
        <v>24</v>
      </c>
      <c r="AY16" s="13">
        <f t="shared" si="51"/>
        <v>89</v>
      </c>
      <c r="AZ16" s="15">
        <v>6.0</v>
      </c>
      <c r="BA16" s="15">
        <v>4.0</v>
      </c>
      <c r="BB16" s="15">
        <v>18.0</v>
      </c>
      <c r="BC16" s="13">
        <f t="shared" si="14"/>
        <v>28</v>
      </c>
      <c r="BD16" s="13">
        <f t="shared" si="15"/>
        <v>176</v>
      </c>
      <c r="BE16" s="13">
        <f t="shared" si="16"/>
        <v>83.01886792</v>
      </c>
      <c r="BF16" s="15">
        <v>8.0</v>
      </c>
      <c r="BG16" s="15">
        <v>3.0</v>
      </c>
      <c r="BH16" s="15">
        <v>25.0</v>
      </c>
      <c r="BI16" s="13">
        <f t="shared" si="17"/>
        <v>36</v>
      </c>
      <c r="BJ16" s="13">
        <f t="shared" si="18"/>
        <v>212</v>
      </c>
      <c r="BK16" s="13">
        <f t="shared" si="19"/>
        <v>84.8</v>
      </c>
      <c r="BL16" s="15">
        <v>8.0</v>
      </c>
      <c r="BM16" s="15">
        <v>3.0</v>
      </c>
      <c r="BN16" s="15">
        <v>9.0</v>
      </c>
      <c r="BO16" s="13">
        <f t="shared" si="20"/>
        <v>20</v>
      </c>
      <c r="BP16" s="13">
        <f t="shared" si="21"/>
        <v>232</v>
      </c>
      <c r="BQ16" s="13">
        <f t="shared" si="22"/>
        <v>84.05797101</v>
      </c>
      <c r="BR16" s="15">
        <v>5.0</v>
      </c>
      <c r="BS16" s="15">
        <v>3.0</v>
      </c>
      <c r="BT16" s="15">
        <v>15.0</v>
      </c>
      <c r="BU16" s="13">
        <f t="shared" si="23"/>
        <v>23</v>
      </c>
      <c r="BV16" s="13">
        <f t="shared" si="24"/>
        <v>255</v>
      </c>
      <c r="BW16" s="13">
        <f t="shared" si="25"/>
        <v>85</v>
      </c>
      <c r="BX16" s="21">
        <v>5.0</v>
      </c>
      <c r="BY16" s="21">
        <v>3.0</v>
      </c>
      <c r="BZ16" s="21">
        <v>20.0</v>
      </c>
      <c r="CA16" s="5">
        <f t="shared" si="26"/>
        <v>28</v>
      </c>
      <c r="CB16" s="5">
        <f t="shared" si="27"/>
        <v>260</v>
      </c>
      <c r="CC16" s="5">
        <f t="shared" si="28"/>
        <v>78.54984894</v>
      </c>
      <c r="CD16" s="21">
        <v>5.0</v>
      </c>
      <c r="CE16" s="21">
        <v>0.0</v>
      </c>
      <c r="CF16" s="21">
        <v>17.0</v>
      </c>
      <c r="CG16" s="5">
        <f t="shared" si="29"/>
        <v>22</v>
      </c>
      <c r="CH16" s="5">
        <f t="shared" si="30"/>
        <v>282</v>
      </c>
      <c r="CI16" s="5">
        <f t="shared" si="31"/>
        <v>84.93975904</v>
      </c>
      <c r="CJ16" s="21">
        <v>9.0</v>
      </c>
      <c r="CK16" s="21">
        <v>6.0</v>
      </c>
      <c r="CL16" s="21">
        <v>12.0</v>
      </c>
      <c r="CM16" s="5">
        <f t="shared" si="32"/>
        <v>27</v>
      </c>
      <c r="CN16" s="5">
        <f t="shared" si="33"/>
        <v>309</v>
      </c>
      <c r="CO16" s="5">
        <f t="shared" si="34"/>
        <v>86.0724234</v>
      </c>
      <c r="CP16" s="21">
        <v>2.0</v>
      </c>
      <c r="CQ16" s="21">
        <v>1.0</v>
      </c>
      <c r="CR16" s="21">
        <v>5.0</v>
      </c>
      <c r="CS16" s="21">
        <f t="shared" si="35"/>
        <v>8</v>
      </c>
      <c r="CT16" s="5">
        <f t="shared" si="36"/>
        <v>317</v>
      </c>
      <c r="CU16" s="5">
        <f t="shared" si="37"/>
        <v>86.3760218</v>
      </c>
      <c r="CV16" s="5">
        <f t="shared" si="38"/>
        <v>107</v>
      </c>
      <c r="CW16" s="5">
        <f t="shared" si="39"/>
        <v>210</v>
      </c>
    </row>
    <row r="17">
      <c r="A17" s="10">
        <v>12.0</v>
      </c>
      <c r="B17" s="8"/>
      <c r="C17" s="8" t="s">
        <v>33</v>
      </c>
      <c r="D17" s="8">
        <v>8.0</v>
      </c>
      <c r="E17" s="8">
        <v>3.0</v>
      </c>
      <c r="F17" s="8">
        <v>15.0</v>
      </c>
      <c r="G17" s="8">
        <v>26.0</v>
      </c>
      <c r="H17" s="8">
        <f t="shared" si="2"/>
        <v>92.85714286</v>
      </c>
      <c r="I17" s="34">
        <v>4.0</v>
      </c>
      <c r="J17" s="34">
        <v>3.0</v>
      </c>
      <c r="K17" s="34">
        <v>5.0</v>
      </c>
      <c r="L17" s="34">
        <v>38.0</v>
      </c>
      <c r="M17" s="34">
        <v>71.69</v>
      </c>
      <c r="N17" s="10">
        <v>3.0</v>
      </c>
      <c r="O17" s="8">
        <v>3.0</v>
      </c>
      <c r="P17" s="8">
        <v>12.0</v>
      </c>
      <c r="Q17" s="35">
        <f t="shared" si="3"/>
        <v>56</v>
      </c>
      <c r="R17" s="8">
        <f t="shared" si="4"/>
        <v>78.87323944</v>
      </c>
      <c r="S17" s="15">
        <v>7.0</v>
      </c>
      <c r="T17" s="15">
        <v>3.0</v>
      </c>
      <c r="U17" s="15">
        <v>10.0</v>
      </c>
      <c r="V17" s="15">
        <v>20.0</v>
      </c>
      <c r="W17" s="15">
        <v>76.0</v>
      </c>
      <c r="X17" s="13">
        <f t="shared" si="40"/>
        <v>81.72043011</v>
      </c>
      <c r="Y17" s="15">
        <v>5.0</v>
      </c>
      <c r="Z17" s="15">
        <v>4.0</v>
      </c>
      <c r="AA17" s="15">
        <v>12.0</v>
      </c>
      <c r="AB17" s="15">
        <v>23.0</v>
      </c>
      <c r="AC17" s="15">
        <v>99.0</v>
      </c>
      <c r="AD17" s="13">
        <f t="shared" si="41"/>
        <v>84.61538462</v>
      </c>
      <c r="AE17" s="15">
        <v>5.0</v>
      </c>
      <c r="AF17" s="15">
        <v>3.0</v>
      </c>
      <c r="AG17" s="15">
        <v>19.0</v>
      </c>
      <c r="AH17" s="15">
        <v>27.0</v>
      </c>
      <c r="AI17" s="13">
        <f t="shared" si="5"/>
        <v>126</v>
      </c>
      <c r="AJ17" s="13">
        <f t="shared" si="6"/>
        <v>86.30136986</v>
      </c>
      <c r="AK17" s="15">
        <v>2.0</v>
      </c>
      <c r="AL17" s="15">
        <v>3.0</v>
      </c>
      <c r="AM17" s="15">
        <v>23.0</v>
      </c>
      <c r="AN17" s="13">
        <f t="shared" si="7"/>
        <v>28</v>
      </c>
      <c r="AO17" s="13">
        <f t="shared" si="8"/>
        <v>154</v>
      </c>
      <c r="AP17" s="13">
        <f t="shared" si="9"/>
        <v>88</v>
      </c>
      <c r="AQ17" s="15">
        <v>2.0</v>
      </c>
      <c r="AR17" s="15">
        <v>2.0</v>
      </c>
      <c r="AS17" s="15">
        <v>5.0</v>
      </c>
      <c r="AT17" s="13">
        <f t="shared" si="10"/>
        <v>9</v>
      </c>
      <c r="AU17" s="15">
        <f t="shared" si="11"/>
        <v>163</v>
      </c>
      <c r="AV17" s="15">
        <f t="shared" si="12"/>
        <v>88.58695652</v>
      </c>
      <c r="AW17" s="13">
        <f t="shared" ref="AW17:AY17" si="52">D17+I17+N17+S17+Y17+AE17+AK17+AQ17</f>
        <v>36</v>
      </c>
      <c r="AX17" s="13">
        <f t="shared" si="52"/>
        <v>24</v>
      </c>
      <c r="AY17" s="13">
        <f t="shared" si="52"/>
        <v>101</v>
      </c>
      <c r="AZ17" s="15">
        <v>6.0</v>
      </c>
      <c r="BA17" s="15">
        <v>4.0</v>
      </c>
      <c r="BB17" s="15">
        <v>15.0</v>
      </c>
      <c r="BC17" s="13">
        <f t="shared" si="14"/>
        <v>25</v>
      </c>
      <c r="BD17" s="13">
        <f t="shared" si="15"/>
        <v>188</v>
      </c>
      <c r="BE17" s="13">
        <f t="shared" si="16"/>
        <v>88.67924528</v>
      </c>
      <c r="BF17" s="15">
        <v>9.0</v>
      </c>
      <c r="BG17" s="15">
        <v>4.0</v>
      </c>
      <c r="BH17" s="15">
        <v>25.0</v>
      </c>
      <c r="BI17" s="13">
        <f t="shared" si="17"/>
        <v>38</v>
      </c>
      <c r="BJ17" s="13">
        <f t="shared" si="18"/>
        <v>226</v>
      </c>
      <c r="BK17" s="13">
        <f t="shared" si="19"/>
        <v>90.4</v>
      </c>
      <c r="BL17" s="15">
        <v>13.0</v>
      </c>
      <c r="BM17" s="15">
        <v>4.0</v>
      </c>
      <c r="BN17" s="15">
        <v>9.0</v>
      </c>
      <c r="BO17" s="13">
        <f t="shared" si="20"/>
        <v>26</v>
      </c>
      <c r="BP17" s="13">
        <f t="shared" si="21"/>
        <v>252</v>
      </c>
      <c r="BQ17" s="13">
        <f t="shared" si="22"/>
        <v>91.30434783</v>
      </c>
      <c r="BR17" s="15">
        <v>5.0</v>
      </c>
      <c r="BS17" s="15">
        <v>2.0</v>
      </c>
      <c r="BT17" s="15">
        <v>15.0</v>
      </c>
      <c r="BU17" s="13">
        <f t="shared" si="23"/>
        <v>22</v>
      </c>
      <c r="BV17" s="13">
        <f t="shared" si="24"/>
        <v>274</v>
      </c>
      <c r="BW17" s="13">
        <f t="shared" si="25"/>
        <v>91.33333333</v>
      </c>
      <c r="BX17" s="21">
        <v>4.0</v>
      </c>
      <c r="BY17" s="21">
        <v>3.0</v>
      </c>
      <c r="BZ17" s="21">
        <v>23.0</v>
      </c>
      <c r="CA17" s="5">
        <f t="shared" si="26"/>
        <v>30</v>
      </c>
      <c r="CB17" s="5">
        <f t="shared" si="27"/>
        <v>282</v>
      </c>
      <c r="CC17" s="5">
        <f t="shared" si="28"/>
        <v>85.19637462</v>
      </c>
      <c r="CD17" s="21">
        <v>6.0</v>
      </c>
      <c r="CE17" s="21">
        <v>2.0</v>
      </c>
      <c r="CF17" s="21">
        <v>17.0</v>
      </c>
      <c r="CG17" s="5">
        <f t="shared" si="29"/>
        <v>25</v>
      </c>
      <c r="CH17" s="5">
        <f t="shared" si="30"/>
        <v>307</v>
      </c>
      <c r="CI17" s="5">
        <f t="shared" si="31"/>
        <v>92.46987952</v>
      </c>
      <c r="CJ17" s="21">
        <v>9.0</v>
      </c>
      <c r="CK17" s="21">
        <v>6.0</v>
      </c>
      <c r="CL17" s="21">
        <v>12.0</v>
      </c>
      <c r="CM17" s="5">
        <f t="shared" si="32"/>
        <v>27</v>
      </c>
      <c r="CN17" s="5">
        <f t="shared" si="33"/>
        <v>334</v>
      </c>
      <c r="CO17" s="5">
        <f t="shared" si="34"/>
        <v>93.0362117</v>
      </c>
      <c r="CP17" s="21">
        <v>2.0</v>
      </c>
      <c r="CQ17" s="21">
        <v>1.0</v>
      </c>
      <c r="CR17" s="21">
        <v>5.0</v>
      </c>
      <c r="CS17" s="21">
        <f t="shared" si="35"/>
        <v>8</v>
      </c>
      <c r="CT17" s="5">
        <f t="shared" si="36"/>
        <v>342</v>
      </c>
      <c r="CU17" s="5">
        <f t="shared" si="37"/>
        <v>93.1880109</v>
      </c>
      <c r="CV17" s="5">
        <f t="shared" si="38"/>
        <v>120</v>
      </c>
      <c r="CW17" s="5">
        <f t="shared" si="39"/>
        <v>222</v>
      </c>
    </row>
    <row r="18">
      <c r="A18" s="10">
        <v>13.0</v>
      </c>
      <c r="B18" s="8"/>
      <c r="C18" s="8" t="s">
        <v>34</v>
      </c>
      <c r="D18" s="8">
        <v>9.0</v>
      </c>
      <c r="E18" s="8">
        <v>4.0</v>
      </c>
      <c r="F18" s="8">
        <v>15.0</v>
      </c>
      <c r="G18" s="8">
        <v>28.0</v>
      </c>
      <c r="H18" s="8">
        <f t="shared" si="2"/>
        <v>100</v>
      </c>
      <c r="I18" s="34">
        <v>8.0</v>
      </c>
      <c r="J18" s="34">
        <v>5.0</v>
      </c>
      <c r="K18" s="34">
        <v>12.0</v>
      </c>
      <c r="L18" s="34">
        <v>53.0</v>
      </c>
      <c r="M18" s="34">
        <v>100.0</v>
      </c>
      <c r="N18" s="10">
        <v>2.0</v>
      </c>
      <c r="O18" s="8">
        <v>2.0</v>
      </c>
      <c r="P18" s="8">
        <v>12.0</v>
      </c>
      <c r="Q18" s="35">
        <f t="shared" si="3"/>
        <v>69</v>
      </c>
      <c r="R18" s="8">
        <f t="shared" si="4"/>
        <v>97.18309859</v>
      </c>
      <c r="S18" s="15">
        <v>7.0</v>
      </c>
      <c r="T18" s="15">
        <v>3.0</v>
      </c>
      <c r="U18" s="15">
        <v>10.0</v>
      </c>
      <c r="V18" s="15">
        <v>20.0</v>
      </c>
      <c r="W18" s="15">
        <v>89.0</v>
      </c>
      <c r="X18" s="13">
        <f t="shared" si="40"/>
        <v>95.69892473</v>
      </c>
      <c r="Y18" s="15">
        <v>5.0</v>
      </c>
      <c r="Z18" s="15">
        <v>4.0</v>
      </c>
      <c r="AA18" s="15">
        <v>8.0</v>
      </c>
      <c r="AB18" s="15">
        <v>17.0</v>
      </c>
      <c r="AC18" s="15">
        <v>106.0</v>
      </c>
      <c r="AD18" s="13">
        <f t="shared" si="41"/>
        <v>90.5982906</v>
      </c>
      <c r="AE18" s="15">
        <v>2.0</v>
      </c>
      <c r="AF18" s="15">
        <v>0.0</v>
      </c>
      <c r="AG18" s="15">
        <v>19.0</v>
      </c>
      <c r="AH18" s="15">
        <v>21.0</v>
      </c>
      <c r="AI18" s="13">
        <f t="shared" si="5"/>
        <v>127</v>
      </c>
      <c r="AJ18" s="13">
        <f t="shared" si="6"/>
        <v>86.98630137</v>
      </c>
      <c r="AK18" s="15">
        <v>3.0</v>
      </c>
      <c r="AL18" s="15">
        <v>3.0</v>
      </c>
      <c r="AM18" s="15">
        <v>23.0</v>
      </c>
      <c r="AN18" s="13">
        <f t="shared" si="7"/>
        <v>29</v>
      </c>
      <c r="AO18" s="13">
        <f t="shared" si="8"/>
        <v>156</v>
      </c>
      <c r="AP18" s="13">
        <f t="shared" si="9"/>
        <v>89.14285714</v>
      </c>
      <c r="AQ18" s="15">
        <v>1.0</v>
      </c>
      <c r="AR18" s="15">
        <v>1.0</v>
      </c>
      <c r="AS18" s="15">
        <v>5.0</v>
      </c>
      <c r="AT18" s="13">
        <f t="shared" si="10"/>
        <v>7</v>
      </c>
      <c r="AU18" s="15">
        <f t="shared" si="11"/>
        <v>163</v>
      </c>
      <c r="AV18" s="15">
        <f t="shared" si="12"/>
        <v>88.58695652</v>
      </c>
      <c r="AW18" s="13">
        <f t="shared" ref="AW18:AY18" si="53">D18+I18+N18+S18+Y18+AE18+AK18+AQ18</f>
        <v>37</v>
      </c>
      <c r="AX18" s="13">
        <f t="shared" si="53"/>
        <v>22</v>
      </c>
      <c r="AY18" s="13">
        <f t="shared" si="53"/>
        <v>104</v>
      </c>
      <c r="AZ18" s="15">
        <v>6.0</v>
      </c>
      <c r="BA18" s="15">
        <v>4.0</v>
      </c>
      <c r="BB18" s="15">
        <v>18.0</v>
      </c>
      <c r="BC18" s="13">
        <f t="shared" si="14"/>
        <v>28</v>
      </c>
      <c r="BD18" s="13">
        <f t="shared" si="15"/>
        <v>191</v>
      </c>
      <c r="BE18" s="13">
        <f t="shared" si="16"/>
        <v>90.09433962</v>
      </c>
      <c r="BF18" s="15">
        <v>8.0</v>
      </c>
      <c r="BG18" s="15">
        <v>3.0</v>
      </c>
      <c r="BH18" s="15">
        <v>22.0</v>
      </c>
      <c r="BI18" s="13">
        <f t="shared" si="17"/>
        <v>33</v>
      </c>
      <c r="BJ18" s="13">
        <f t="shared" si="18"/>
        <v>224</v>
      </c>
      <c r="BK18" s="13">
        <f t="shared" si="19"/>
        <v>89.6</v>
      </c>
      <c r="BL18" s="15">
        <v>13.0</v>
      </c>
      <c r="BM18" s="15">
        <v>4.0</v>
      </c>
      <c r="BN18" s="15">
        <v>9.0</v>
      </c>
      <c r="BO18" s="13">
        <f t="shared" si="20"/>
        <v>26</v>
      </c>
      <c r="BP18" s="13">
        <f t="shared" si="21"/>
        <v>250</v>
      </c>
      <c r="BQ18" s="13">
        <f t="shared" si="22"/>
        <v>90.57971014</v>
      </c>
      <c r="BR18" s="15">
        <v>4.0</v>
      </c>
      <c r="BS18" s="15">
        <v>3.0</v>
      </c>
      <c r="BT18" s="15">
        <v>12.0</v>
      </c>
      <c r="BU18" s="13">
        <f t="shared" si="23"/>
        <v>19</v>
      </c>
      <c r="BV18" s="13">
        <f t="shared" si="24"/>
        <v>269</v>
      </c>
      <c r="BW18" s="13">
        <f t="shared" si="25"/>
        <v>89.66666667</v>
      </c>
      <c r="BX18" s="21">
        <v>5.0</v>
      </c>
      <c r="BY18" s="21">
        <v>3.0</v>
      </c>
      <c r="BZ18" s="21">
        <v>20.0</v>
      </c>
      <c r="CA18" s="5">
        <f t="shared" si="26"/>
        <v>28</v>
      </c>
      <c r="CB18" s="5">
        <f t="shared" si="27"/>
        <v>278</v>
      </c>
      <c r="CC18" s="5">
        <f t="shared" si="28"/>
        <v>83.98791541</v>
      </c>
      <c r="CD18" s="21">
        <v>5.0</v>
      </c>
      <c r="CE18" s="21">
        <v>2.0</v>
      </c>
      <c r="CF18" s="21">
        <v>17.0</v>
      </c>
      <c r="CG18" s="5">
        <f t="shared" si="29"/>
        <v>24</v>
      </c>
      <c r="CH18" s="5">
        <f t="shared" si="30"/>
        <v>302</v>
      </c>
      <c r="CI18" s="5">
        <f t="shared" si="31"/>
        <v>90.96385542</v>
      </c>
      <c r="CJ18" s="21">
        <v>9.0</v>
      </c>
      <c r="CK18" s="21">
        <v>6.0</v>
      </c>
      <c r="CL18" s="21">
        <v>12.0</v>
      </c>
      <c r="CM18" s="5">
        <f t="shared" si="32"/>
        <v>27</v>
      </c>
      <c r="CN18" s="5">
        <f t="shared" si="33"/>
        <v>329</v>
      </c>
      <c r="CO18" s="5">
        <f t="shared" si="34"/>
        <v>91.64345404</v>
      </c>
      <c r="CP18" s="21">
        <v>2.0</v>
      </c>
      <c r="CQ18" s="21">
        <v>1.0</v>
      </c>
      <c r="CR18" s="21">
        <v>5.0</v>
      </c>
      <c r="CS18" s="21">
        <f t="shared" si="35"/>
        <v>8</v>
      </c>
      <c r="CT18" s="5">
        <f t="shared" si="36"/>
        <v>337</v>
      </c>
      <c r="CU18" s="5">
        <f t="shared" si="37"/>
        <v>91.82561308</v>
      </c>
      <c r="CV18" s="5">
        <f t="shared" si="38"/>
        <v>118</v>
      </c>
      <c r="CW18" s="5">
        <f t="shared" si="39"/>
        <v>219</v>
      </c>
    </row>
    <row r="19">
      <c r="A19" s="10">
        <v>14.0</v>
      </c>
      <c r="B19" s="8"/>
      <c r="C19" s="8" t="s">
        <v>35</v>
      </c>
      <c r="D19" s="8">
        <v>7.0</v>
      </c>
      <c r="E19" s="8">
        <v>4.0</v>
      </c>
      <c r="F19" s="8">
        <v>12.0</v>
      </c>
      <c r="G19" s="8">
        <v>23.0</v>
      </c>
      <c r="H19" s="8">
        <f t="shared" si="2"/>
        <v>82.14285714</v>
      </c>
      <c r="I19" s="34">
        <v>8.0</v>
      </c>
      <c r="J19" s="34">
        <v>5.0</v>
      </c>
      <c r="K19" s="34">
        <v>10.0</v>
      </c>
      <c r="L19" s="34">
        <v>46.0</v>
      </c>
      <c r="M19" s="34">
        <v>86.79</v>
      </c>
      <c r="N19" s="10">
        <v>3.0</v>
      </c>
      <c r="O19" s="8">
        <v>3.0</v>
      </c>
      <c r="P19" s="8">
        <v>10.0</v>
      </c>
      <c r="Q19" s="35">
        <f t="shared" si="3"/>
        <v>62</v>
      </c>
      <c r="R19" s="8">
        <f t="shared" si="4"/>
        <v>87.32394366</v>
      </c>
      <c r="S19" s="15">
        <v>5.0</v>
      </c>
      <c r="T19" s="15">
        <v>2.0</v>
      </c>
      <c r="U19" s="15">
        <v>5.0</v>
      </c>
      <c r="V19" s="15">
        <v>12.0</v>
      </c>
      <c r="W19" s="15">
        <v>74.0</v>
      </c>
      <c r="X19" s="13">
        <f t="shared" si="40"/>
        <v>79.56989247</v>
      </c>
      <c r="Y19" s="15">
        <v>5.0</v>
      </c>
      <c r="Z19" s="15">
        <v>4.0</v>
      </c>
      <c r="AA19" s="36">
        <v>12.0</v>
      </c>
      <c r="AB19" s="15">
        <v>21.0</v>
      </c>
      <c r="AC19" s="15">
        <v>95.0</v>
      </c>
      <c r="AD19" s="13">
        <f t="shared" si="41"/>
        <v>81.1965812</v>
      </c>
      <c r="AE19" s="15">
        <v>5.0</v>
      </c>
      <c r="AF19" s="15">
        <v>3.0</v>
      </c>
      <c r="AG19" s="15">
        <v>19.0</v>
      </c>
      <c r="AH19" s="15">
        <v>27.0</v>
      </c>
      <c r="AI19" s="13">
        <f t="shared" si="5"/>
        <v>122</v>
      </c>
      <c r="AJ19" s="13">
        <f t="shared" si="6"/>
        <v>83.56164384</v>
      </c>
      <c r="AK19" s="15">
        <v>2.0</v>
      </c>
      <c r="AL19" s="15">
        <v>3.0</v>
      </c>
      <c r="AM19" s="15">
        <v>23.0</v>
      </c>
      <c r="AN19" s="13">
        <f t="shared" si="7"/>
        <v>28</v>
      </c>
      <c r="AO19" s="13">
        <f t="shared" si="8"/>
        <v>150</v>
      </c>
      <c r="AP19" s="13">
        <f t="shared" si="9"/>
        <v>85.71428571</v>
      </c>
      <c r="AQ19" s="15">
        <v>2.0</v>
      </c>
      <c r="AR19" s="15">
        <v>2.0</v>
      </c>
      <c r="AS19" s="15">
        <v>0.0</v>
      </c>
      <c r="AT19" s="13">
        <f t="shared" si="10"/>
        <v>4</v>
      </c>
      <c r="AU19" s="15">
        <f t="shared" si="11"/>
        <v>154</v>
      </c>
      <c r="AV19" s="15">
        <f t="shared" si="12"/>
        <v>83.69565217</v>
      </c>
      <c r="AW19" s="13">
        <f t="shared" ref="AW19:AY19" si="54">D19+I19+N19+S19+Y19+AE19+AK19+AQ19</f>
        <v>37</v>
      </c>
      <c r="AX19" s="13">
        <f t="shared" si="54"/>
        <v>26</v>
      </c>
      <c r="AY19" s="13">
        <f t="shared" si="54"/>
        <v>91</v>
      </c>
      <c r="AZ19" s="15">
        <v>5.0</v>
      </c>
      <c r="BA19" s="15">
        <v>4.0</v>
      </c>
      <c r="BB19" s="15">
        <v>18.0</v>
      </c>
      <c r="BC19" s="13">
        <f t="shared" si="14"/>
        <v>27</v>
      </c>
      <c r="BD19" s="13">
        <f t="shared" si="15"/>
        <v>181</v>
      </c>
      <c r="BE19" s="13">
        <f t="shared" si="16"/>
        <v>85.37735849</v>
      </c>
      <c r="BF19" s="15">
        <v>9.0</v>
      </c>
      <c r="BG19" s="15">
        <v>4.0</v>
      </c>
      <c r="BH19" s="15">
        <v>25.0</v>
      </c>
      <c r="BI19" s="13">
        <f t="shared" si="17"/>
        <v>38</v>
      </c>
      <c r="BJ19" s="13">
        <f t="shared" si="18"/>
        <v>219</v>
      </c>
      <c r="BK19" s="13">
        <f t="shared" si="19"/>
        <v>87.6</v>
      </c>
      <c r="BL19" s="15">
        <v>13.0</v>
      </c>
      <c r="BM19" s="15">
        <v>4.0</v>
      </c>
      <c r="BN19" s="15">
        <v>9.0</v>
      </c>
      <c r="BO19" s="13">
        <f t="shared" si="20"/>
        <v>26</v>
      </c>
      <c r="BP19" s="13">
        <f t="shared" si="21"/>
        <v>245</v>
      </c>
      <c r="BQ19" s="13">
        <f t="shared" si="22"/>
        <v>88.76811594</v>
      </c>
      <c r="BR19" s="15">
        <v>5.0</v>
      </c>
      <c r="BS19" s="15">
        <v>2.0</v>
      </c>
      <c r="BT19" s="15">
        <v>15.0</v>
      </c>
      <c r="BU19" s="13">
        <f t="shared" si="23"/>
        <v>22</v>
      </c>
      <c r="BV19" s="13">
        <f t="shared" si="24"/>
        <v>267</v>
      </c>
      <c r="BW19" s="13">
        <f t="shared" si="25"/>
        <v>89</v>
      </c>
      <c r="BX19" s="21">
        <v>5.0</v>
      </c>
      <c r="BY19" s="21">
        <v>3.0</v>
      </c>
      <c r="BZ19" s="21">
        <v>20.0</v>
      </c>
      <c r="CA19" s="5">
        <f t="shared" si="26"/>
        <v>28</v>
      </c>
      <c r="CB19" s="5">
        <f t="shared" si="27"/>
        <v>273</v>
      </c>
      <c r="CC19" s="5">
        <f t="shared" si="28"/>
        <v>82.47734139</v>
      </c>
      <c r="CD19" s="21">
        <v>5.0</v>
      </c>
      <c r="CE19" s="21">
        <v>2.0</v>
      </c>
      <c r="CF19" s="21">
        <v>17.0</v>
      </c>
      <c r="CG19" s="5">
        <f t="shared" si="29"/>
        <v>24</v>
      </c>
      <c r="CH19" s="5">
        <f t="shared" si="30"/>
        <v>297</v>
      </c>
      <c r="CI19" s="5">
        <f t="shared" si="31"/>
        <v>89.45783133</v>
      </c>
      <c r="CJ19" s="21">
        <v>8.0</v>
      </c>
      <c r="CK19" s="21">
        <v>6.0</v>
      </c>
      <c r="CL19" s="21">
        <v>12.0</v>
      </c>
      <c r="CM19" s="5">
        <f t="shared" si="32"/>
        <v>26</v>
      </c>
      <c r="CN19" s="5">
        <f t="shared" si="33"/>
        <v>323</v>
      </c>
      <c r="CO19" s="5">
        <f t="shared" si="34"/>
        <v>89.97214485</v>
      </c>
      <c r="CP19" s="21">
        <v>2.0</v>
      </c>
      <c r="CQ19" s="21">
        <v>1.0</v>
      </c>
      <c r="CR19" s="21">
        <v>5.0</v>
      </c>
      <c r="CS19" s="21">
        <f t="shared" si="35"/>
        <v>8</v>
      </c>
      <c r="CT19" s="5">
        <f t="shared" si="36"/>
        <v>331</v>
      </c>
      <c r="CU19" s="5">
        <f t="shared" si="37"/>
        <v>90.19073569</v>
      </c>
      <c r="CV19" s="5">
        <f t="shared" si="38"/>
        <v>119</v>
      </c>
      <c r="CW19" s="5">
        <f t="shared" si="39"/>
        <v>212</v>
      </c>
    </row>
    <row r="20">
      <c r="A20" s="10">
        <v>15.0</v>
      </c>
      <c r="B20" s="8"/>
      <c r="C20" s="8" t="s">
        <v>36</v>
      </c>
      <c r="D20" s="8">
        <v>8.0</v>
      </c>
      <c r="E20" s="8">
        <v>4.0</v>
      </c>
      <c r="F20" s="8">
        <v>15.0</v>
      </c>
      <c r="G20" s="8">
        <v>27.0</v>
      </c>
      <c r="H20" s="8">
        <f t="shared" si="2"/>
        <v>96.42857143</v>
      </c>
      <c r="I20" s="34">
        <v>7.0</v>
      </c>
      <c r="J20" s="34">
        <v>5.0</v>
      </c>
      <c r="K20" s="34">
        <v>12.0</v>
      </c>
      <c r="L20" s="34">
        <v>51.0</v>
      </c>
      <c r="M20" s="34">
        <v>96.22</v>
      </c>
      <c r="N20" s="10">
        <v>1.0</v>
      </c>
      <c r="O20" s="8">
        <v>1.0</v>
      </c>
      <c r="P20" s="8">
        <v>0.0</v>
      </c>
      <c r="Q20" s="35">
        <f t="shared" si="3"/>
        <v>53</v>
      </c>
      <c r="R20" s="39">
        <f t="shared" si="4"/>
        <v>74.64788732</v>
      </c>
      <c r="S20" s="15">
        <v>7.0</v>
      </c>
      <c r="T20" s="15">
        <v>3.0</v>
      </c>
      <c r="U20" s="15">
        <v>12.0</v>
      </c>
      <c r="V20" s="15">
        <v>22.0</v>
      </c>
      <c r="W20" s="15">
        <v>75.0</v>
      </c>
      <c r="X20" s="13">
        <f t="shared" si="40"/>
        <v>80.64516129</v>
      </c>
      <c r="Y20" s="15">
        <v>3.0</v>
      </c>
      <c r="Z20" s="15">
        <v>2.0</v>
      </c>
      <c r="AA20" s="15">
        <v>11.0</v>
      </c>
      <c r="AB20" s="15">
        <v>16.0</v>
      </c>
      <c r="AC20" s="15">
        <v>91.0</v>
      </c>
      <c r="AD20" s="13">
        <f t="shared" si="41"/>
        <v>77.77777778</v>
      </c>
      <c r="AE20" s="15">
        <v>6.0</v>
      </c>
      <c r="AF20" s="15">
        <v>4.0</v>
      </c>
      <c r="AG20" s="15">
        <v>19.0</v>
      </c>
      <c r="AH20" s="15">
        <v>29.0</v>
      </c>
      <c r="AI20" s="13">
        <f t="shared" si="5"/>
        <v>120</v>
      </c>
      <c r="AJ20" s="13">
        <f t="shared" si="6"/>
        <v>82.19178082</v>
      </c>
      <c r="AK20" s="15">
        <v>3.0</v>
      </c>
      <c r="AL20" s="15">
        <v>3.0</v>
      </c>
      <c r="AM20" s="15">
        <v>20.0</v>
      </c>
      <c r="AN20" s="13">
        <f t="shared" si="7"/>
        <v>26</v>
      </c>
      <c r="AO20" s="13">
        <f t="shared" si="8"/>
        <v>146</v>
      </c>
      <c r="AP20" s="13">
        <f t="shared" si="9"/>
        <v>83.42857143</v>
      </c>
      <c r="AQ20" s="15">
        <v>2.0</v>
      </c>
      <c r="AR20" s="15">
        <v>2.0</v>
      </c>
      <c r="AS20" s="15">
        <v>5.0</v>
      </c>
      <c r="AT20" s="13">
        <f t="shared" si="10"/>
        <v>9</v>
      </c>
      <c r="AU20" s="15">
        <f t="shared" si="11"/>
        <v>155</v>
      </c>
      <c r="AV20" s="15">
        <f t="shared" si="12"/>
        <v>84.23913043</v>
      </c>
      <c r="AW20" s="13">
        <f t="shared" ref="AW20:AY20" si="55">D20+I20+N20+S20+Y20+AE20+AK20+AQ20</f>
        <v>37</v>
      </c>
      <c r="AX20" s="13">
        <f t="shared" si="55"/>
        <v>24</v>
      </c>
      <c r="AY20" s="13">
        <f t="shared" si="55"/>
        <v>94</v>
      </c>
      <c r="AZ20" s="15">
        <v>6.0</v>
      </c>
      <c r="BA20" s="15">
        <v>4.0</v>
      </c>
      <c r="BB20" s="15">
        <v>18.0</v>
      </c>
      <c r="BC20" s="13">
        <f t="shared" si="14"/>
        <v>28</v>
      </c>
      <c r="BD20" s="13">
        <f t="shared" si="15"/>
        <v>183</v>
      </c>
      <c r="BE20" s="13">
        <f t="shared" si="16"/>
        <v>86.32075472</v>
      </c>
      <c r="BF20" s="15">
        <v>8.0</v>
      </c>
      <c r="BG20" s="15">
        <v>4.0</v>
      </c>
      <c r="BH20" s="15">
        <v>20.0</v>
      </c>
      <c r="BI20" s="13">
        <f t="shared" si="17"/>
        <v>32</v>
      </c>
      <c r="BJ20" s="13">
        <f t="shared" si="18"/>
        <v>215</v>
      </c>
      <c r="BK20" s="13">
        <f t="shared" si="19"/>
        <v>86</v>
      </c>
      <c r="BL20" s="15">
        <v>10.0</v>
      </c>
      <c r="BM20" s="15">
        <v>3.0</v>
      </c>
      <c r="BN20" s="15">
        <v>9.0</v>
      </c>
      <c r="BO20" s="13">
        <f t="shared" si="20"/>
        <v>22</v>
      </c>
      <c r="BP20" s="13">
        <f t="shared" si="21"/>
        <v>237</v>
      </c>
      <c r="BQ20" s="13">
        <f t="shared" si="22"/>
        <v>85.86956522</v>
      </c>
      <c r="BR20" s="15">
        <v>3.0</v>
      </c>
      <c r="BS20" s="15">
        <v>3.0</v>
      </c>
      <c r="BT20" s="15">
        <v>9.0</v>
      </c>
      <c r="BU20" s="13">
        <f t="shared" si="23"/>
        <v>15</v>
      </c>
      <c r="BV20" s="13">
        <f t="shared" si="24"/>
        <v>252</v>
      </c>
      <c r="BW20" s="13">
        <f t="shared" si="25"/>
        <v>84</v>
      </c>
      <c r="BX20" s="21">
        <v>5.0</v>
      </c>
      <c r="BY20" s="21">
        <v>3.0</v>
      </c>
      <c r="BZ20" s="21">
        <v>20.0</v>
      </c>
      <c r="CA20" s="5">
        <f t="shared" si="26"/>
        <v>28</v>
      </c>
      <c r="CB20" s="5">
        <f t="shared" si="27"/>
        <v>265</v>
      </c>
      <c r="CC20" s="5">
        <f t="shared" si="28"/>
        <v>80.06042296</v>
      </c>
      <c r="CD20" s="21">
        <v>4.0</v>
      </c>
      <c r="CE20" s="21">
        <v>0.0</v>
      </c>
      <c r="CF20" s="21">
        <v>12.0</v>
      </c>
      <c r="CG20" s="5">
        <f t="shared" si="29"/>
        <v>16</v>
      </c>
      <c r="CH20" s="5">
        <f t="shared" si="30"/>
        <v>281</v>
      </c>
      <c r="CI20" s="5">
        <f t="shared" si="31"/>
        <v>84.63855422</v>
      </c>
      <c r="CJ20" s="21">
        <v>9.0</v>
      </c>
      <c r="CK20" s="21">
        <v>6.0</v>
      </c>
      <c r="CL20" s="21">
        <v>9.0</v>
      </c>
      <c r="CM20" s="5">
        <f t="shared" si="32"/>
        <v>24</v>
      </c>
      <c r="CN20" s="5">
        <f t="shared" si="33"/>
        <v>305</v>
      </c>
      <c r="CO20" s="5">
        <f t="shared" si="34"/>
        <v>84.95821727</v>
      </c>
      <c r="CP20" s="21">
        <v>2.0</v>
      </c>
      <c r="CQ20" s="21">
        <v>1.0</v>
      </c>
      <c r="CR20" s="21">
        <v>5.0</v>
      </c>
      <c r="CS20" s="21">
        <f t="shared" si="35"/>
        <v>8</v>
      </c>
      <c r="CT20" s="5">
        <f t="shared" si="36"/>
        <v>313</v>
      </c>
      <c r="CU20" s="5">
        <f t="shared" si="37"/>
        <v>85.28610354</v>
      </c>
      <c r="CV20" s="5">
        <f t="shared" si="38"/>
        <v>117</v>
      </c>
      <c r="CW20" s="5">
        <f t="shared" si="39"/>
        <v>196</v>
      </c>
    </row>
    <row r="21">
      <c r="A21" s="10">
        <v>16.0</v>
      </c>
      <c r="B21" s="8"/>
      <c r="C21" s="8" t="s">
        <v>37</v>
      </c>
      <c r="D21" s="8">
        <v>9.0</v>
      </c>
      <c r="E21" s="8">
        <v>3.0</v>
      </c>
      <c r="F21" s="8">
        <v>15.0</v>
      </c>
      <c r="G21" s="8">
        <v>27.0</v>
      </c>
      <c r="H21" s="8">
        <f t="shared" si="2"/>
        <v>96.42857143</v>
      </c>
      <c r="I21" s="34">
        <v>7.0</v>
      </c>
      <c r="J21" s="34">
        <v>5.0</v>
      </c>
      <c r="K21" s="34">
        <v>12.0</v>
      </c>
      <c r="L21" s="34">
        <v>51.0</v>
      </c>
      <c r="M21" s="34">
        <v>96.22</v>
      </c>
      <c r="N21" s="10">
        <v>3.0</v>
      </c>
      <c r="O21" s="8">
        <v>3.0</v>
      </c>
      <c r="P21" s="8">
        <v>12.0</v>
      </c>
      <c r="Q21" s="35">
        <f t="shared" si="3"/>
        <v>69</v>
      </c>
      <c r="R21" s="8">
        <f t="shared" si="4"/>
        <v>97.18309859</v>
      </c>
      <c r="S21" s="15">
        <v>5.0</v>
      </c>
      <c r="T21" s="15">
        <v>2.0</v>
      </c>
      <c r="U21" s="15">
        <v>12.0</v>
      </c>
      <c r="V21" s="15">
        <v>19.0</v>
      </c>
      <c r="W21" s="15">
        <v>88.0</v>
      </c>
      <c r="X21" s="13">
        <f t="shared" si="40"/>
        <v>94.62365591</v>
      </c>
      <c r="Y21" s="15">
        <v>3.0</v>
      </c>
      <c r="Z21" s="15">
        <v>3.0</v>
      </c>
      <c r="AA21" s="15">
        <v>12.0</v>
      </c>
      <c r="AB21" s="15">
        <v>18.0</v>
      </c>
      <c r="AC21" s="15">
        <v>106.0</v>
      </c>
      <c r="AD21" s="13">
        <f t="shared" si="41"/>
        <v>90.5982906</v>
      </c>
      <c r="AE21" s="15">
        <v>5.0</v>
      </c>
      <c r="AF21" s="15">
        <v>3.0</v>
      </c>
      <c r="AG21" s="15">
        <v>19.0</v>
      </c>
      <c r="AH21" s="15">
        <v>27.0</v>
      </c>
      <c r="AI21" s="13">
        <f t="shared" si="5"/>
        <v>133</v>
      </c>
      <c r="AJ21" s="13">
        <f t="shared" si="6"/>
        <v>91.09589041</v>
      </c>
      <c r="AK21" s="15">
        <v>3.0</v>
      </c>
      <c r="AL21" s="15">
        <v>3.0</v>
      </c>
      <c r="AM21" s="15">
        <v>17.0</v>
      </c>
      <c r="AN21" s="13">
        <f t="shared" si="7"/>
        <v>23</v>
      </c>
      <c r="AO21" s="13">
        <f t="shared" si="8"/>
        <v>156</v>
      </c>
      <c r="AP21" s="13">
        <f t="shared" si="9"/>
        <v>89.14285714</v>
      </c>
      <c r="AQ21" s="15">
        <v>2.0</v>
      </c>
      <c r="AR21" s="15">
        <v>1.0</v>
      </c>
      <c r="AS21" s="15">
        <v>5.0</v>
      </c>
      <c r="AT21" s="13">
        <f t="shared" si="10"/>
        <v>8</v>
      </c>
      <c r="AU21" s="15">
        <f t="shared" si="11"/>
        <v>164</v>
      </c>
      <c r="AV21" s="15">
        <f t="shared" si="12"/>
        <v>89.13043478</v>
      </c>
      <c r="AW21" s="13">
        <f t="shared" ref="AW21:AY21" si="56">D21+I21+N21+S21+Y21+AE21+AK21+AQ21</f>
        <v>37</v>
      </c>
      <c r="AX21" s="13">
        <f t="shared" si="56"/>
        <v>23</v>
      </c>
      <c r="AY21" s="13">
        <f t="shared" si="56"/>
        <v>104</v>
      </c>
      <c r="AZ21" s="15">
        <v>6.0</v>
      </c>
      <c r="BA21" s="15">
        <v>4.0</v>
      </c>
      <c r="BB21" s="15">
        <v>15.0</v>
      </c>
      <c r="BC21" s="13">
        <f t="shared" si="14"/>
        <v>25</v>
      </c>
      <c r="BD21" s="13">
        <f t="shared" si="15"/>
        <v>189</v>
      </c>
      <c r="BE21" s="13">
        <f t="shared" si="16"/>
        <v>89.1509434</v>
      </c>
      <c r="BF21" s="15">
        <v>8.0</v>
      </c>
      <c r="BG21" s="15">
        <v>4.0</v>
      </c>
      <c r="BH21" s="15">
        <v>17.0</v>
      </c>
      <c r="BI21" s="13">
        <f t="shared" si="17"/>
        <v>29</v>
      </c>
      <c r="BJ21" s="13">
        <f t="shared" si="18"/>
        <v>218</v>
      </c>
      <c r="BK21" s="13">
        <f t="shared" si="19"/>
        <v>87.2</v>
      </c>
      <c r="BL21" s="15">
        <v>13.0</v>
      </c>
      <c r="BM21" s="15">
        <v>4.0</v>
      </c>
      <c r="BN21" s="15">
        <v>9.0</v>
      </c>
      <c r="BO21" s="13">
        <f t="shared" si="20"/>
        <v>26</v>
      </c>
      <c r="BP21" s="13">
        <f t="shared" si="21"/>
        <v>244</v>
      </c>
      <c r="BQ21" s="13">
        <f t="shared" si="22"/>
        <v>88.4057971</v>
      </c>
      <c r="BR21" s="15">
        <v>5.0</v>
      </c>
      <c r="BS21" s="15">
        <v>2.0</v>
      </c>
      <c r="BT21" s="15">
        <v>15.0</v>
      </c>
      <c r="BU21" s="13">
        <f t="shared" si="23"/>
        <v>22</v>
      </c>
      <c r="BV21" s="13">
        <f t="shared" si="24"/>
        <v>266</v>
      </c>
      <c r="BW21" s="13">
        <f t="shared" si="25"/>
        <v>88.66666667</v>
      </c>
      <c r="BX21" s="21">
        <v>5.0</v>
      </c>
      <c r="BY21" s="21">
        <v>3.0</v>
      </c>
      <c r="BZ21" s="21">
        <v>20.0</v>
      </c>
      <c r="CA21" s="5">
        <f t="shared" si="26"/>
        <v>28</v>
      </c>
      <c r="CB21" s="5">
        <f t="shared" si="27"/>
        <v>272</v>
      </c>
      <c r="CC21" s="5">
        <f t="shared" si="28"/>
        <v>82.17522659</v>
      </c>
      <c r="CD21" s="21">
        <v>6.0</v>
      </c>
      <c r="CE21" s="21">
        <v>2.0</v>
      </c>
      <c r="CF21" s="21">
        <v>17.0</v>
      </c>
      <c r="CG21" s="5">
        <f t="shared" si="29"/>
        <v>25</v>
      </c>
      <c r="CH21" s="5">
        <f t="shared" si="30"/>
        <v>297</v>
      </c>
      <c r="CI21" s="5">
        <f t="shared" si="31"/>
        <v>89.45783133</v>
      </c>
      <c r="CJ21" s="21">
        <v>9.0</v>
      </c>
      <c r="CK21" s="21">
        <v>6.0</v>
      </c>
      <c r="CL21" s="21">
        <v>12.0</v>
      </c>
      <c r="CM21" s="5">
        <f t="shared" si="32"/>
        <v>27</v>
      </c>
      <c r="CN21" s="5">
        <f t="shared" si="33"/>
        <v>324</v>
      </c>
      <c r="CO21" s="5">
        <f t="shared" si="34"/>
        <v>90.25069638</v>
      </c>
      <c r="CP21" s="21">
        <v>2.0</v>
      </c>
      <c r="CQ21" s="21">
        <v>1.0</v>
      </c>
      <c r="CR21" s="21">
        <v>5.0</v>
      </c>
      <c r="CS21" s="21">
        <f t="shared" si="35"/>
        <v>8</v>
      </c>
      <c r="CT21" s="5">
        <f t="shared" si="36"/>
        <v>332</v>
      </c>
      <c r="CU21" s="5">
        <f t="shared" si="37"/>
        <v>90.46321526</v>
      </c>
      <c r="CV21" s="5">
        <f t="shared" si="38"/>
        <v>118</v>
      </c>
      <c r="CW21" s="5">
        <f t="shared" si="39"/>
        <v>214</v>
      </c>
    </row>
    <row r="22">
      <c r="A22" s="40">
        <v>17.0</v>
      </c>
      <c r="B22" s="39"/>
      <c r="C22" s="8" t="s">
        <v>38</v>
      </c>
      <c r="D22" s="8">
        <v>6.0</v>
      </c>
      <c r="E22" s="8">
        <v>3.0</v>
      </c>
      <c r="F22" s="8">
        <v>13.0</v>
      </c>
      <c r="G22" s="8">
        <v>22.0</v>
      </c>
      <c r="H22" s="8">
        <f t="shared" si="2"/>
        <v>78.57142857</v>
      </c>
      <c r="I22" s="34">
        <v>6.0</v>
      </c>
      <c r="J22" s="34">
        <v>5.0</v>
      </c>
      <c r="K22" s="34">
        <v>4.0</v>
      </c>
      <c r="L22" s="34">
        <v>37.0</v>
      </c>
      <c r="M22" s="34">
        <v>69.81</v>
      </c>
      <c r="N22" s="10">
        <v>2.0</v>
      </c>
      <c r="O22" s="8">
        <v>2.0</v>
      </c>
      <c r="P22" s="8">
        <v>4.0</v>
      </c>
      <c r="Q22" s="35">
        <f t="shared" si="3"/>
        <v>45</v>
      </c>
      <c r="R22" s="39">
        <f t="shared" si="4"/>
        <v>63.38028169</v>
      </c>
      <c r="S22" s="15">
        <v>5.0</v>
      </c>
      <c r="T22" s="15">
        <v>1.0</v>
      </c>
      <c r="U22" s="15">
        <v>5.0</v>
      </c>
      <c r="V22" s="15">
        <v>11.0</v>
      </c>
      <c r="W22" s="15">
        <v>56.0</v>
      </c>
      <c r="X22" s="13">
        <f t="shared" si="40"/>
        <v>60.21505376</v>
      </c>
      <c r="Y22" s="15">
        <v>5.0</v>
      </c>
      <c r="Z22" s="15">
        <v>4.0</v>
      </c>
      <c r="AA22" s="15">
        <v>13.0</v>
      </c>
      <c r="AB22" s="15">
        <v>22.0</v>
      </c>
      <c r="AC22" s="15">
        <v>78.0</v>
      </c>
      <c r="AD22" s="13">
        <f t="shared" si="41"/>
        <v>66.66666667</v>
      </c>
      <c r="AE22" s="15">
        <v>5.0</v>
      </c>
      <c r="AF22" s="15">
        <v>3.0</v>
      </c>
      <c r="AG22" s="15">
        <v>19.0</v>
      </c>
      <c r="AH22" s="15">
        <v>27.0</v>
      </c>
      <c r="AI22" s="13">
        <f t="shared" si="5"/>
        <v>105</v>
      </c>
      <c r="AJ22" s="41">
        <f t="shared" si="6"/>
        <v>71.91780822</v>
      </c>
      <c r="AK22" s="15">
        <v>0.0</v>
      </c>
      <c r="AL22" s="15">
        <v>0.0</v>
      </c>
      <c r="AM22" s="15">
        <v>7.0</v>
      </c>
      <c r="AN22" s="13">
        <f t="shared" si="7"/>
        <v>7</v>
      </c>
      <c r="AO22" s="13">
        <f t="shared" si="8"/>
        <v>112</v>
      </c>
      <c r="AP22" s="41">
        <f t="shared" si="9"/>
        <v>64</v>
      </c>
      <c r="AQ22" s="15">
        <v>0.0</v>
      </c>
      <c r="AR22" s="15">
        <v>1.0</v>
      </c>
      <c r="AS22" s="15">
        <v>3.0</v>
      </c>
      <c r="AT22" s="13">
        <f t="shared" si="10"/>
        <v>4</v>
      </c>
      <c r="AU22" s="15">
        <f t="shared" si="11"/>
        <v>116</v>
      </c>
      <c r="AV22" s="15">
        <f t="shared" si="12"/>
        <v>63.04347826</v>
      </c>
      <c r="AW22" s="13">
        <f t="shared" ref="AW22:AY22" si="57">D22+I22+N22+S22+Y22+AE22+AK22+AQ22</f>
        <v>29</v>
      </c>
      <c r="AX22" s="13">
        <f t="shared" si="57"/>
        <v>19</v>
      </c>
      <c r="AY22" s="13">
        <f t="shared" si="57"/>
        <v>68</v>
      </c>
      <c r="AZ22" s="15">
        <v>4.0</v>
      </c>
      <c r="BA22" s="15">
        <v>2.0</v>
      </c>
      <c r="BB22" s="15">
        <v>18.0</v>
      </c>
      <c r="BC22" s="13">
        <f t="shared" si="14"/>
        <v>24</v>
      </c>
      <c r="BD22" s="13">
        <f t="shared" si="15"/>
        <v>140</v>
      </c>
      <c r="BE22" s="41">
        <f t="shared" si="16"/>
        <v>66.03773585</v>
      </c>
      <c r="BF22" s="15">
        <v>7.0</v>
      </c>
      <c r="BG22" s="15">
        <v>3.0</v>
      </c>
      <c r="BH22" s="15">
        <v>14.0</v>
      </c>
      <c r="BI22" s="13">
        <f t="shared" si="17"/>
        <v>24</v>
      </c>
      <c r="BJ22" s="13">
        <f t="shared" si="18"/>
        <v>164</v>
      </c>
      <c r="BK22" s="41">
        <f t="shared" si="19"/>
        <v>65.6</v>
      </c>
      <c r="BL22" s="42">
        <v>4.0</v>
      </c>
      <c r="BM22" s="42">
        <v>2.0</v>
      </c>
      <c r="BN22" s="42">
        <v>7.0</v>
      </c>
      <c r="BO22" s="13">
        <f t="shared" si="20"/>
        <v>13</v>
      </c>
      <c r="BP22" s="13">
        <f t="shared" si="21"/>
        <v>177</v>
      </c>
      <c r="BQ22" s="41">
        <f t="shared" si="22"/>
        <v>64.13043478</v>
      </c>
      <c r="BR22" s="42">
        <v>2.0</v>
      </c>
      <c r="BS22" s="42">
        <v>1.0</v>
      </c>
      <c r="BT22" s="42">
        <v>9.0</v>
      </c>
      <c r="BU22" s="13">
        <f t="shared" si="23"/>
        <v>12</v>
      </c>
      <c r="BV22" s="13">
        <f t="shared" si="24"/>
        <v>189</v>
      </c>
      <c r="BW22" s="41">
        <f t="shared" si="25"/>
        <v>63</v>
      </c>
      <c r="BX22" s="43">
        <v>5.0</v>
      </c>
      <c r="BY22" s="43">
        <v>2.0</v>
      </c>
      <c r="BZ22" s="43">
        <v>18.0</v>
      </c>
      <c r="CA22" s="5">
        <f t="shared" si="26"/>
        <v>25</v>
      </c>
      <c r="CB22" s="5">
        <f t="shared" si="27"/>
        <v>202</v>
      </c>
      <c r="CC22" s="5">
        <f t="shared" si="28"/>
        <v>61.02719033</v>
      </c>
      <c r="CD22" s="43">
        <v>3.0</v>
      </c>
      <c r="CE22" s="43">
        <v>0.0</v>
      </c>
      <c r="CF22" s="43">
        <v>12.0</v>
      </c>
      <c r="CG22" s="5">
        <f t="shared" si="29"/>
        <v>15</v>
      </c>
      <c r="CH22" s="5">
        <f t="shared" si="30"/>
        <v>217</v>
      </c>
      <c r="CI22" s="5">
        <f t="shared" si="31"/>
        <v>65.36144578</v>
      </c>
      <c r="CJ22" s="21">
        <v>9.0</v>
      </c>
      <c r="CK22" s="21">
        <v>6.0</v>
      </c>
      <c r="CL22" s="21">
        <v>12.0</v>
      </c>
      <c r="CM22" s="5">
        <f t="shared" si="32"/>
        <v>27</v>
      </c>
      <c r="CN22" s="5">
        <f t="shared" si="33"/>
        <v>244</v>
      </c>
      <c r="CO22" s="5">
        <f t="shared" si="34"/>
        <v>67.96657382</v>
      </c>
      <c r="CP22" s="21">
        <v>2.0</v>
      </c>
      <c r="CQ22" s="21">
        <v>1.0</v>
      </c>
      <c r="CR22" s="21">
        <v>5.0</v>
      </c>
      <c r="CS22" s="21">
        <f t="shared" si="35"/>
        <v>8</v>
      </c>
      <c r="CT22" s="5">
        <f t="shared" si="36"/>
        <v>252</v>
      </c>
      <c r="CU22" s="44">
        <f t="shared" si="37"/>
        <v>68.66485014</v>
      </c>
      <c r="CV22" s="5">
        <f t="shared" si="38"/>
        <v>89</v>
      </c>
      <c r="CW22" s="5">
        <f t="shared" si="39"/>
        <v>163</v>
      </c>
    </row>
    <row r="23">
      <c r="A23" s="10">
        <v>18.0</v>
      </c>
      <c r="B23" s="8"/>
      <c r="C23" s="8" t="s">
        <v>39</v>
      </c>
      <c r="D23" s="8">
        <v>8.0</v>
      </c>
      <c r="E23" s="8">
        <v>3.0</v>
      </c>
      <c r="F23" s="8">
        <v>15.0</v>
      </c>
      <c r="G23" s="8">
        <v>26.0</v>
      </c>
      <c r="H23" s="8">
        <f t="shared" si="2"/>
        <v>92.85714286</v>
      </c>
      <c r="I23" s="34">
        <v>8.0</v>
      </c>
      <c r="J23" s="34">
        <v>5.0</v>
      </c>
      <c r="K23" s="34">
        <v>12.0</v>
      </c>
      <c r="L23" s="34">
        <v>51.0</v>
      </c>
      <c r="M23" s="34">
        <v>96.22</v>
      </c>
      <c r="N23" s="10">
        <v>3.0</v>
      </c>
      <c r="O23" s="8">
        <v>3.0</v>
      </c>
      <c r="P23" s="8">
        <v>12.0</v>
      </c>
      <c r="Q23" s="35">
        <f t="shared" si="3"/>
        <v>69</v>
      </c>
      <c r="R23" s="8">
        <f t="shared" si="4"/>
        <v>97.18309859</v>
      </c>
      <c r="S23" s="15">
        <v>7.0</v>
      </c>
      <c r="T23" s="15">
        <v>3.0</v>
      </c>
      <c r="U23" s="15">
        <v>12.0</v>
      </c>
      <c r="V23" s="15">
        <v>22.0</v>
      </c>
      <c r="W23" s="15">
        <v>91.0</v>
      </c>
      <c r="X23" s="13">
        <f t="shared" si="40"/>
        <v>97.84946237</v>
      </c>
      <c r="Y23" s="15">
        <v>4.0</v>
      </c>
      <c r="Z23" s="15">
        <v>3.0</v>
      </c>
      <c r="AA23" s="15">
        <v>13.0</v>
      </c>
      <c r="AB23" s="15">
        <v>20.0</v>
      </c>
      <c r="AC23" s="15">
        <v>111.0</v>
      </c>
      <c r="AD23" s="13">
        <f t="shared" si="41"/>
        <v>94.87179487</v>
      </c>
      <c r="AE23" s="15">
        <v>6.0</v>
      </c>
      <c r="AF23" s="15">
        <v>4.0</v>
      </c>
      <c r="AG23" s="15">
        <v>19.0</v>
      </c>
      <c r="AH23" s="15">
        <v>29.0</v>
      </c>
      <c r="AI23" s="13">
        <f t="shared" si="5"/>
        <v>140</v>
      </c>
      <c r="AJ23" s="13">
        <f t="shared" si="6"/>
        <v>95.89041096</v>
      </c>
      <c r="AK23" s="15">
        <v>3.0</v>
      </c>
      <c r="AL23" s="15">
        <v>3.0</v>
      </c>
      <c r="AM23" s="15">
        <v>23.0</v>
      </c>
      <c r="AN23" s="13">
        <f t="shared" si="7"/>
        <v>29</v>
      </c>
      <c r="AO23" s="13">
        <f t="shared" si="8"/>
        <v>169</v>
      </c>
      <c r="AP23" s="13">
        <f t="shared" si="9"/>
        <v>96.57142857</v>
      </c>
      <c r="AQ23" s="15">
        <v>1.0</v>
      </c>
      <c r="AR23" s="15">
        <v>1.0</v>
      </c>
      <c r="AS23" s="15">
        <v>5.0</v>
      </c>
      <c r="AT23" s="13">
        <f t="shared" si="10"/>
        <v>7</v>
      </c>
      <c r="AU23" s="15">
        <f t="shared" si="11"/>
        <v>176</v>
      </c>
      <c r="AV23" s="15">
        <f t="shared" si="12"/>
        <v>95.65217391</v>
      </c>
      <c r="AW23" s="13">
        <f t="shared" ref="AW23:AY23" si="58">D23+I23+N23+S23+Y23+AE23+AK23+AQ23</f>
        <v>40</v>
      </c>
      <c r="AX23" s="13">
        <f t="shared" si="58"/>
        <v>25</v>
      </c>
      <c r="AY23" s="13">
        <f t="shared" si="58"/>
        <v>111</v>
      </c>
      <c r="AZ23" s="15">
        <v>6.0</v>
      </c>
      <c r="BA23" s="15">
        <v>4.0</v>
      </c>
      <c r="BB23" s="15">
        <v>15.0</v>
      </c>
      <c r="BC23" s="13">
        <f t="shared" si="14"/>
        <v>25</v>
      </c>
      <c r="BD23" s="13">
        <f t="shared" si="15"/>
        <v>201</v>
      </c>
      <c r="BE23" s="13">
        <f t="shared" si="16"/>
        <v>94.81132075</v>
      </c>
      <c r="BF23" s="15">
        <v>8.0</v>
      </c>
      <c r="BG23" s="15">
        <v>3.0</v>
      </c>
      <c r="BH23" s="15">
        <v>25.0</v>
      </c>
      <c r="BI23" s="13">
        <f t="shared" si="17"/>
        <v>36</v>
      </c>
      <c r="BJ23" s="13">
        <f t="shared" si="18"/>
        <v>237</v>
      </c>
      <c r="BK23" s="13">
        <f t="shared" si="19"/>
        <v>94.8</v>
      </c>
      <c r="BL23" s="15">
        <v>12.0</v>
      </c>
      <c r="BM23" s="15">
        <v>4.0</v>
      </c>
      <c r="BN23" s="15">
        <v>5.0</v>
      </c>
      <c r="BO23" s="13">
        <f t="shared" si="20"/>
        <v>21</v>
      </c>
      <c r="BP23" s="13">
        <f t="shared" si="21"/>
        <v>258</v>
      </c>
      <c r="BQ23" s="13">
        <f t="shared" si="22"/>
        <v>93.47826087</v>
      </c>
      <c r="BR23" s="15">
        <v>6.0</v>
      </c>
      <c r="BS23" s="15">
        <v>2.0</v>
      </c>
      <c r="BT23" s="15">
        <v>15.0</v>
      </c>
      <c r="BU23" s="13">
        <f t="shared" si="23"/>
        <v>23</v>
      </c>
      <c r="BV23" s="13">
        <f t="shared" si="24"/>
        <v>281</v>
      </c>
      <c r="BW23" s="13">
        <f t="shared" si="25"/>
        <v>93.66666667</v>
      </c>
      <c r="BX23" s="21">
        <v>3.0</v>
      </c>
      <c r="BY23" s="21">
        <v>3.0</v>
      </c>
      <c r="BZ23" s="21">
        <v>20.0</v>
      </c>
      <c r="CA23" s="5">
        <f t="shared" si="26"/>
        <v>26</v>
      </c>
      <c r="CB23" s="5">
        <f t="shared" si="27"/>
        <v>284</v>
      </c>
      <c r="CC23" s="5">
        <f t="shared" si="28"/>
        <v>85.80060423</v>
      </c>
      <c r="CD23" s="21">
        <v>6.0</v>
      </c>
      <c r="CE23" s="21">
        <v>2.0</v>
      </c>
      <c r="CF23" s="21">
        <v>17.0</v>
      </c>
      <c r="CG23" s="5">
        <f t="shared" si="29"/>
        <v>25</v>
      </c>
      <c r="CH23" s="5">
        <f t="shared" si="30"/>
        <v>309</v>
      </c>
      <c r="CI23" s="5">
        <f t="shared" si="31"/>
        <v>93.07228916</v>
      </c>
      <c r="CJ23" s="21">
        <v>9.0</v>
      </c>
      <c r="CK23" s="21">
        <v>6.0</v>
      </c>
      <c r="CL23" s="21">
        <v>12.0</v>
      </c>
      <c r="CM23" s="5">
        <f t="shared" si="32"/>
        <v>27</v>
      </c>
      <c r="CN23" s="5">
        <f t="shared" si="33"/>
        <v>336</v>
      </c>
      <c r="CO23" s="5">
        <f t="shared" si="34"/>
        <v>93.59331476</v>
      </c>
      <c r="CP23" s="21">
        <v>2.0</v>
      </c>
      <c r="CQ23" s="21">
        <v>1.0</v>
      </c>
      <c r="CR23" s="21">
        <v>5.0</v>
      </c>
      <c r="CS23" s="21">
        <f t="shared" si="35"/>
        <v>8</v>
      </c>
      <c r="CT23" s="5">
        <f t="shared" si="36"/>
        <v>344</v>
      </c>
      <c r="CU23" s="5">
        <f t="shared" si="37"/>
        <v>93.73297003</v>
      </c>
      <c r="CV23" s="5">
        <f t="shared" si="38"/>
        <v>119</v>
      </c>
      <c r="CW23" s="5">
        <f t="shared" si="39"/>
        <v>225</v>
      </c>
    </row>
    <row r="24">
      <c r="A24" s="10">
        <v>19.0</v>
      </c>
      <c r="B24" s="8"/>
      <c r="C24" s="8" t="s">
        <v>40</v>
      </c>
      <c r="D24" s="8">
        <v>8.0</v>
      </c>
      <c r="E24" s="8">
        <v>4.0</v>
      </c>
      <c r="F24" s="8">
        <v>15.0</v>
      </c>
      <c r="G24" s="8">
        <v>27.0</v>
      </c>
      <c r="H24" s="8">
        <f t="shared" si="2"/>
        <v>96.42857143</v>
      </c>
      <c r="I24" s="34">
        <v>5.0</v>
      </c>
      <c r="J24" s="34">
        <v>3.0</v>
      </c>
      <c r="K24" s="34">
        <v>4.0</v>
      </c>
      <c r="L24" s="34">
        <v>39.0</v>
      </c>
      <c r="M24" s="34">
        <v>73.58</v>
      </c>
      <c r="N24" s="10">
        <v>2.0</v>
      </c>
      <c r="O24" s="8">
        <v>2.0</v>
      </c>
      <c r="P24" s="8">
        <v>12.0</v>
      </c>
      <c r="Q24" s="35">
        <f t="shared" si="3"/>
        <v>55</v>
      </c>
      <c r="R24" s="8">
        <f t="shared" si="4"/>
        <v>77.46478873</v>
      </c>
      <c r="S24" s="15">
        <v>0.0</v>
      </c>
      <c r="T24" s="15">
        <v>0.0</v>
      </c>
      <c r="U24" s="15">
        <v>0.0</v>
      </c>
      <c r="V24" s="15">
        <v>0.0</v>
      </c>
      <c r="W24" s="15">
        <v>55.0</v>
      </c>
      <c r="X24" s="13">
        <f t="shared" si="40"/>
        <v>59.13978495</v>
      </c>
      <c r="Y24" s="15">
        <v>0.0</v>
      </c>
      <c r="Z24" s="15">
        <v>0.0</v>
      </c>
      <c r="AA24" s="15">
        <v>0.0</v>
      </c>
      <c r="AB24" s="15">
        <v>0.0</v>
      </c>
      <c r="AC24" s="15">
        <v>55.0</v>
      </c>
      <c r="AD24" s="13">
        <f t="shared" si="41"/>
        <v>47.00854701</v>
      </c>
      <c r="AE24" s="15">
        <v>4.0</v>
      </c>
      <c r="AF24" s="15">
        <v>1.0</v>
      </c>
      <c r="AG24" s="15">
        <v>8.0</v>
      </c>
      <c r="AH24" s="15">
        <v>13.0</v>
      </c>
      <c r="AI24" s="13">
        <f t="shared" si="5"/>
        <v>68</v>
      </c>
      <c r="AJ24" s="41">
        <f t="shared" si="6"/>
        <v>46.57534247</v>
      </c>
      <c r="AK24" s="15">
        <v>2.0</v>
      </c>
      <c r="AL24" s="15">
        <v>2.0</v>
      </c>
      <c r="AM24" s="15">
        <v>19.0</v>
      </c>
      <c r="AN24" s="13">
        <f t="shared" si="7"/>
        <v>23</v>
      </c>
      <c r="AO24" s="13">
        <f t="shared" si="8"/>
        <v>91</v>
      </c>
      <c r="AP24" s="41">
        <f t="shared" si="9"/>
        <v>52</v>
      </c>
      <c r="AQ24" s="15">
        <v>2.0</v>
      </c>
      <c r="AR24" s="15">
        <v>1.0</v>
      </c>
      <c r="AS24" s="15">
        <v>5.0</v>
      </c>
      <c r="AT24" s="13">
        <f t="shared" si="10"/>
        <v>8</v>
      </c>
      <c r="AU24" s="15">
        <f t="shared" si="11"/>
        <v>99</v>
      </c>
      <c r="AV24" s="15">
        <f t="shared" si="12"/>
        <v>53.80434783</v>
      </c>
      <c r="AW24" s="13">
        <f t="shared" ref="AW24:AY24" si="59">D24+I24+N24+S24+Y24+AE24+AK24+AQ24</f>
        <v>23</v>
      </c>
      <c r="AX24" s="13">
        <f t="shared" si="59"/>
        <v>13</v>
      </c>
      <c r="AY24" s="13">
        <f t="shared" si="59"/>
        <v>63</v>
      </c>
      <c r="AZ24" s="15">
        <v>2.0</v>
      </c>
      <c r="BA24" s="15">
        <v>2.0</v>
      </c>
      <c r="BB24" s="15">
        <v>18.0</v>
      </c>
      <c r="BC24" s="13">
        <f t="shared" si="14"/>
        <v>22</v>
      </c>
      <c r="BD24" s="13">
        <f t="shared" si="15"/>
        <v>121</v>
      </c>
      <c r="BE24" s="41">
        <f t="shared" si="16"/>
        <v>57.0754717</v>
      </c>
      <c r="BF24" s="15">
        <v>6.0</v>
      </c>
      <c r="BG24" s="15">
        <v>3.0</v>
      </c>
      <c r="BH24" s="15">
        <v>9.0</v>
      </c>
      <c r="BI24" s="13">
        <f t="shared" si="17"/>
        <v>18</v>
      </c>
      <c r="BJ24" s="13">
        <f t="shared" si="18"/>
        <v>139</v>
      </c>
      <c r="BK24" s="41">
        <f t="shared" si="19"/>
        <v>55.6</v>
      </c>
      <c r="BL24" s="42">
        <v>7.0</v>
      </c>
      <c r="BM24" s="42">
        <v>2.0</v>
      </c>
      <c r="BN24" s="42">
        <v>7.0</v>
      </c>
      <c r="BO24" s="13">
        <f t="shared" si="20"/>
        <v>16</v>
      </c>
      <c r="BP24" s="13">
        <f t="shared" si="21"/>
        <v>155</v>
      </c>
      <c r="BQ24" s="41">
        <f t="shared" si="22"/>
        <v>56.15942029</v>
      </c>
      <c r="BR24" s="42">
        <v>4.0</v>
      </c>
      <c r="BS24" s="42">
        <v>2.0</v>
      </c>
      <c r="BT24" s="42">
        <v>12.0</v>
      </c>
      <c r="BU24" s="13">
        <f t="shared" si="23"/>
        <v>18</v>
      </c>
      <c r="BV24" s="13">
        <f t="shared" si="24"/>
        <v>173</v>
      </c>
      <c r="BW24" s="41">
        <f t="shared" si="25"/>
        <v>57.66666667</v>
      </c>
      <c r="BX24" s="43">
        <v>5.0</v>
      </c>
      <c r="BY24" s="43">
        <v>1.0</v>
      </c>
      <c r="BZ24" s="43">
        <v>17.0</v>
      </c>
      <c r="CA24" s="5">
        <f t="shared" si="26"/>
        <v>23</v>
      </c>
      <c r="CB24" s="5">
        <f t="shared" si="27"/>
        <v>178</v>
      </c>
      <c r="CC24" s="5">
        <f t="shared" si="28"/>
        <v>53.77643505</v>
      </c>
      <c r="CD24" s="43">
        <v>5.0</v>
      </c>
      <c r="CE24" s="43">
        <v>2.0</v>
      </c>
      <c r="CF24" s="43">
        <v>13.0</v>
      </c>
      <c r="CG24" s="5">
        <f t="shared" si="29"/>
        <v>20</v>
      </c>
      <c r="CH24" s="5">
        <f t="shared" si="30"/>
        <v>198</v>
      </c>
      <c r="CI24" s="5">
        <f t="shared" si="31"/>
        <v>59.63855422</v>
      </c>
      <c r="CJ24" s="21">
        <v>9.0</v>
      </c>
      <c r="CK24" s="21">
        <v>4.0</v>
      </c>
      <c r="CL24" s="21">
        <v>12.0</v>
      </c>
      <c r="CM24" s="5">
        <f t="shared" si="32"/>
        <v>25</v>
      </c>
      <c r="CN24" s="5">
        <f t="shared" si="33"/>
        <v>223</v>
      </c>
      <c r="CO24" s="5">
        <f t="shared" si="34"/>
        <v>62.11699164</v>
      </c>
      <c r="CP24" s="21">
        <v>2.0</v>
      </c>
      <c r="CQ24" s="21">
        <v>1.0</v>
      </c>
      <c r="CR24" s="21">
        <v>5.0</v>
      </c>
      <c r="CS24" s="21">
        <f t="shared" si="35"/>
        <v>8</v>
      </c>
      <c r="CT24" s="5">
        <f t="shared" si="36"/>
        <v>231</v>
      </c>
      <c r="CU24" s="44">
        <f t="shared" si="37"/>
        <v>62.94277929</v>
      </c>
      <c r="CV24" s="5">
        <f t="shared" si="38"/>
        <v>75</v>
      </c>
      <c r="CW24" s="5">
        <f t="shared" si="39"/>
        <v>156</v>
      </c>
    </row>
    <row r="25">
      <c r="A25" s="10">
        <v>20.0</v>
      </c>
      <c r="B25" s="8"/>
      <c r="C25" s="8" t="s">
        <v>41</v>
      </c>
      <c r="D25" s="8">
        <v>8.0</v>
      </c>
      <c r="E25" s="8">
        <v>4.0</v>
      </c>
      <c r="F25" s="8">
        <v>13.0</v>
      </c>
      <c r="G25" s="8">
        <v>25.0</v>
      </c>
      <c r="H25" s="8">
        <f t="shared" si="2"/>
        <v>89.28571429</v>
      </c>
      <c r="I25" s="34">
        <v>5.0</v>
      </c>
      <c r="J25" s="34">
        <v>3.0</v>
      </c>
      <c r="K25" s="34">
        <v>12.0</v>
      </c>
      <c r="L25" s="34">
        <v>45.0</v>
      </c>
      <c r="M25" s="34">
        <v>84.9</v>
      </c>
      <c r="N25" s="10">
        <v>3.0</v>
      </c>
      <c r="O25" s="8">
        <v>3.0</v>
      </c>
      <c r="P25" s="8">
        <v>12.0</v>
      </c>
      <c r="Q25" s="35">
        <f t="shared" si="3"/>
        <v>63</v>
      </c>
      <c r="R25" s="8">
        <f t="shared" si="4"/>
        <v>88.73239437</v>
      </c>
      <c r="S25" s="15">
        <v>5.0</v>
      </c>
      <c r="T25" s="15">
        <v>3.0</v>
      </c>
      <c r="U25" s="15">
        <v>8.0</v>
      </c>
      <c r="V25" s="15">
        <v>16.0</v>
      </c>
      <c r="W25" s="15">
        <v>79.0</v>
      </c>
      <c r="X25" s="13">
        <f t="shared" si="40"/>
        <v>84.94623656</v>
      </c>
      <c r="Y25" s="15">
        <v>5.0</v>
      </c>
      <c r="Z25" s="15">
        <v>4.0</v>
      </c>
      <c r="AA25" s="15">
        <v>11.0</v>
      </c>
      <c r="AB25" s="15">
        <v>20.0</v>
      </c>
      <c r="AC25" s="15">
        <v>99.0</v>
      </c>
      <c r="AD25" s="13">
        <f t="shared" si="41"/>
        <v>84.61538462</v>
      </c>
      <c r="AE25" s="15">
        <v>3.0</v>
      </c>
      <c r="AF25" s="15">
        <v>2.0</v>
      </c>
      <c r="AG25" s="15">
        <v>13.0</v>
      </c>
      <c r="AH25" s="15">
        <v>18.0</v>
      </c>
      <c r="AI25" s="13">
        <f t="shared" si="5"/>
        <v>117</v>
      </c>
      <c r="AJ25" s="13">
        <f t="shared" si="6"/>
        <v>80.1369863</v>
      </c>
      <c r="AK25" s="15">
        <v>3.0</v>
      </c>
      <c r="AL25" s="15">
        <v>3.0</v>
      </c>
      <c r="AM25" s="15">
        <v>16.0</v>
      </c>
      <c r="AN25" s="13">
        <f t="shared" si="7"/>
        <v>22</v>
      </c>
      <c r="AO25" s="13">
        <f t="shared" si="8"/>
        <v>139</v>
      </c>
      <c r="AP25" s="13">
        <f t="shared" si="9"/>
        <v>79.42857143</v>
      </c>
      <c r="AQ25" s="15">
        <v>2.0</v>
      </c>
      <c r="AR25" s="15">
        <v>2.0</v>
      </c>
      <c r="AS25" s="15">
        <v>5.0</v>
      </c>
      <c r="AT25" s="13">
        <f t="shared" si="10"/>
        <v>9</v>
      </c>
      <c r="AU25" s="15">
        <f t="shared" si="11"/>
        <v>148</v>
      </c>
      <c r="AV25" s="15">
        <f t="shared" si="12"/>
        <v>80.43478261</v>
      </c>
      <c r="AW25" s="13">
        <f t="shared" ref="AW25:AY25" si="60">D25+I25+N25+S25+Y25+AE25+AK25+AQ25</f>
        <v>34</v>
      </c>
      <c r="AX25" s="13">
        <f t="shared" si="60"/>
        <v>24</v>
      </c>
      <c r="AY25" s="13">
        <f t="shared" si="60"/>
        <v>90</v>
      </c>
      <c r="AZ25" s="15">
        <v>4.0</v>
      </c>
      <c r="BA25" s="15">
        <v>2.0</v>
      </c>
      <c r="BB25" s="15">
        <v>18.0</v>
      </c>
      <c r="BC25" s="13">
        <f t="shared" si="14"/>
        <v>24</v>
      </c>
      <c r="BD25" s="13">
        <f t="shared" si="15"/>
        <v>172</v>
      </c>
      <c r="BE25" s="13">
        <f t="shared" si="16"/>
        <v>81.13207547</v>
      </c>
      <c r="BF25" s="15">
        <v>8.0</v>
      </c>
      <c r="BG25" s="15">
        <v>4.0</v>
      </c>
      <c r="BH25" s="15">
        <v>17.0</v>
      </c>
      <c r="BI25" s="13">
        <f t="shared" si="17"/>
        <v>29</v>
      </c>
      <c r="BJ25" s="13">
        <f t="shared" si="18"/>
        <v>201</v>
      </c>
      <c r="BK25" s="13">
        <f t="shared" si="19"/>
        <v>80.4</v>
      </c>
      <c r="BL25" s="15">
        <v>12.0</v>
      </c>
      <c r="BM25" s="15">
        <v>4.0</v>
      </c>
      <c r="BN25" s="15">
        <v>4.0</v>
      </c>
      <c r="BO25" s="13">
        <f t="shared" si="20"/>
        <v>20</v>
      </c>
      <c r="BP25" s="13">
        <f t="shared" si="21"/>
        <v>221</v>
      </c>
      <c r="BQ25" s="13">
        <f t="shared" si="22"/>
        <v>80.07246377</v>
      </c>
      <c r="BR25" s="15">
        <v>6.0</v>
      </c>
      <c r="BS25" s="15">
        <v>3.0</v>
      </c>
      <c r="BT25" s="15">
        <v>12.0</v>
      </c>
      <c r="BU25" s="13">
        <f t="shared" si="23"/>
        <v>21</v>
      </c>
      <c r="BV25" s="13">
        <f t="shared" si="24"/>
        <v>242</v>
      </c>
      <c r="BW25" s="13">
        <f t="shared" si="25"/>
        <v>80.66666667</v>
      </c>
      <c r="BX25" s="21">
        <v>4.0</v>
      </c>
      <c r="BY25" s="21">
        <v>3.0</v>
      </c>
      <c r="BZ25" s="21">
        <v>23.0</v>
      </c>
      <c r="CA25" s="5">
        <f t="shared" si="26"/>
        <v>30</v>
      </c>
      <c r="CB25" s="5">
        <f t="shared" si="27"/>
        <v>251</v>
      </c>
      <c r="CC25" s="5">
        <f t="shared" si="28"/>
        <v>75.83081571</v>
      </c>
      <c r="CD25" s="21">
        <v>5.0</v>
      </c>
      <c r="CE25" s="21">
        <v>2.0</v>
      </c>
      <c r="CF25" s="21">
        <v>12.0</v>
      </c>
      <c r="CG25" s="5">
        <f t="shared" si="29"/>
        <v>19</v>
      </c>
      <c r="CH25" s="5">
        <f t="shared" si="30"/>
        <v>270</v>
      </c>
      <c r="CI25" s="5">
        <f t="shared" si="31"/>
        <v>81.3253012</v>
      </c>
      <c r="CJ25" s="21">
        <v>9.0</v>
      </c>
      <c r="CK25" s="21">
        <v>6.0</v>
      </c>
      <c r="CL25" s="21">
        <v>12.0</v>
      </c>
      <c r="CM25" s="5">
        <f t="shared" si="32"/>
        <v>27</v>
      </c>
      <c r="CN25" s="5">
        <f t="shared" si="33"/>
        <v>297</v>
      </c>
      <c r="CO25" s="5">
        <f t="shared" si="34"/>
        <v>82.72980501</v>
      </c>
      <c r="CP25" s="21">
        <v>2.0</v>
      </c>
      <c r="CQ25" s="21">
        <v>1.0</v>
      </c>
      <c r="CR25" s="21">
        <v>5.0</v>
      </c>
      <c r="CS25" s="21">
        <f t="shared" si="35"/>
        <v>8</v>
      </c>
      <c r="CT25" s="5">
        <f t="shared" si="36"/>
        <v>305</v>
      </c>
      <c r="CU25" s="5">
        <f t="shared" si="37"/>
        <v>83.10626703</v>
      </c>
      <c r="CV25" s="5">
        <f t="shared" si="38"/>
        <v>112</v>
      </c>
      <c r="CW25" s="5">
        <f t="shared" si="39"/>
        <v>193</v>
      </c>
    </row>
    <row r="26">
      <c r="A26" s="10">
        <v>21.0</v>
      </c>
      <c r="B26" s="8"/>
      <c r="C26" s="8" t="s">
        <v>42</v>
      </c>
      <c r="D26" s="8">
        <v>8.0</v>
      </c>
      <c r="E26" s="8">
        <v>4.0</v>
      </c>
      <c r="F26" s="8">
        <v>15.0</v>
      </c>
      <c r="G26" s="8">
        <v>27.0</v>
      </c>
      <c r="H26" s="8">
        <f t="shared" si="2"/>
        <v>96.42857143</v>
      </c>
      <c r="I26" s="34">
        <v>8.0</v>
      </c>
      <c r="J26" s="34">
        <v>4.0</v>
      </c>
      <c r="K26" s="34">
        <v>9.0</v>
      </c>
      <c r="L26" s="34">
        <v>48.0</v>
      </c>
      <c r="M26" s="34">
        <v>90.56</v>
      </c>
      <c r="N26" s="10">
        <v>3.0</v>
      </c>
      <c r="O26" s="8">
        <v>3.0</v>
      </c>
      <c r="P26" s="8">
        <v>10.0</v>
      </c>
      <c r="Q26" s="35">
        <f t="shared" si="3"/>
        <v>64</v>
      </c>
      <c r="R26" s="8">
        <f t="shared" si="4"/>
        <v>90.14084507</v>
      </c>
      <c r="S26" s="15">
        <v>5.0</v>
      </c>
      <c r="T26" s="15">
        <v>1.0</v>
      </c>
      <c r="U26" s="15">
        <v>7.0</v>
      </c>
      <c r="V26" s="15">
        <v>13.0</v>
      </c>
      <c r="W26" s="15">
        <v>77.0</v>
      </c>
      <c r="X26" s="13">
        <f t="shared" si="40"/>
        <v>82.79569892</v>
      </c>
      <c r="Y26" s="15">
        <v>4.0</v>
      </c>
      <c r="Z26" s="15">
        <v>3.0</v>
      </c>
      <c r="AA26" s="15">
        <v>11.0</v>
      </c>
      <c r="AB26" s="15">
        <v>18.0</v>
      </c>
      <c r="AC26" s="15">
        <v>95.0</v>
      </c>
      <c r="AD26" s="13">
        <f t="shared" si="41"/>
        <v>81.1965812</v>
      </c>
      <c r="AE26" s="15">
        <v>5.0</v>
      </c>
      <c r="AF26" s="15">
        <v>2.0</v>
      </c>
      <c r="AG26" s="15">
        <v>15.0</v>
      </c>
      <c r="AH26" s="15">
        <v>22.0</v>
      </c>
      <c r="AI26" s="13">
        <f t="shared" si="5"/>
        <v>117</v>
      </c>
      <c r="AJ26" s="13">
        <f t="shared" si="6"/>
        <v>80.1369863</v>
      </c>
      <c r="AK26" s="15">
        <v>2.0</v>
      </c>
      <c r="AL26" s="15">
        <v>3.0</v>
      </c>
      <c r="AM26" s="15">
        <v>23.0</v>
      </c>
      <c r="AN26" s="13">
        <f t="shared" si="7"/>
        <v>28</v>
      </c>
      <c r="AO26" s="13">
        <f t="shared" si="8"/>
        <v>145</v>
      </c>
      <c r="AP26" s="13">
        <f t="shared" si="9"/>
        <v>82.85714286</v>
      </c>
      <c r="AQ26" s="15">
        <v>2.0</v>
      </c>
      <c r="AR26" s="15">
        <v>1.0</v>
      </c>
      <c r="AS26" s="15">
        <v>5.0</v>
      </c>
      <c r="AT26" s="13">
        <f t="shared" si="10"/>
        <v>8</v>
      </c>
      <c r="AU26" s="15">
        <f t="shared" si="11"/>
        <v>153</v>
      </c>
      <c r="AV26" s="15">
        <f t="shared" si="12"/>
        <v>83.15217391</v>
      </c>
      <c r="AW26" s="13">
        <f t="shared" ref="AW26:AY26" si="61">D26+I26+N26+S26+Y26+AE26+AK26+AQ26</f>
        <v>37</v>
      </c>
      <c r="AX26" s="13">
        <f t="shared" si="61"/>
        <v>21</v>
      </c>
      <c r="AY26" s="13">
        <f t="shared" si="61"/>
        <v>95</v>
      </c>
      <c r="AZ26" s="15">
        <v>4.0</v>
      </c>
      <c r="BA26" s="15">
        <v>4.0</v>
      </c>
      <c r="BB26" s="15">
        <v>15.0</v>
      </c>
      <c r="BC26" s="13">
        <f t="shared" si="14"/>
        <v>23</v>
      </c>
      <c r="BD26" s="13">
        <f t="shared" si="15"/>
        <v>176</v>
      </c>
      <c r="BE26" s="13">
        <f t="shared" si="16"/>
        <v>83.01886792</v>
      </c>
      <c r="BF26" s="15">
        <v>8.0</v>
      </c>
      <c r="BG26" s="15">
        <v>4.0</v>
      </c>
      <c r="BH26" s="15">
        <v>20.0</v>
      </c>
      <c r="BI26" s="13">
        <f t="shared" si="17"/>
        <v>32</v>
      </c>
      <c r="BJ26" s="13">
        <f t="shared" si="18"/>
        <v>208</v>
      </c>
      <c r="BK26" s="13">
        <f t="shared" si="19"/>
        <v>83.2</v>
      </c>
      <c r="BL26" s="15">
        <v>10.0</v>
      </c>
      <c r="BM26" s="15">
        <v>3.0</v>
      </c>
      <c r="BN26" s="15">
        <v>7.0</v>
      </c>
      <c r="BO26" s="13">
        <f t="shared" si="20"/>
        <v>20</v>
      </c>
      <c r="BP26" s="13">
        <f t="shared" si="21"/>
        <v>228</v>
      </c>
      <c r="BQ26" s="13">
        <f t="shared" si="22"/>
        <v>82.60869565</v>
      </c>
      <c r="BR26" s="15">
        <v>3.0</v>
      </c>
      <c r="BS26" s="15">
        <v>2.0</v>
      </c>
      <c r="BT26" s="15">
        <v>15.0</v>
      </c>
      <c r="BU26" s="13">
        <f t="shared" si="23"/>
        <v>20</v>
      </c>
      <c r="BV26" s="13">
        <f t="shared" si="24"/>
        <v>248</v>
      </c>
      <c r="BW26" s="13">
        <f t="shared" si="25"/>
        <v>82.66666667</v>
      </c>
      <c r="BX26" s="21">
        <v>5.0</v>
      </c>
      <c r="BY26" s="21">
        <v>3.0</v>
      </c>
      <c r="BZ26" s="21">
        <v>18.0</v>
      </c>
      <c r="CA26" s="5">
        <f t="shared" si="26"/>
        <v>26</v>
      </c>
      <c r="CB26" s="5">
        <f t="shared" si="27"/>
        <v>254</v>
      </c>
      <c r="CC26" s="5">
        <f t="shared" si="28"/>
        <v>76.73716012</v>
      </c>
      <c r="CD26" s="21">
        <v>5.0</v>
      </c>
      <c r="CE26" s="21">
        <v>2.0</v>
      </c>
      <c r="CF26" s="21">
        <v>15.0</v>
      </c>
      <c r="CG26" s="5">
        <f t="shared" si="29"/>
        <v>22</v>
      </c>
      <c r="CH26" s="5">
        <f t="shared" si="30"/>
        <v>276</v>
      </c>
      <c r="CI26" s="5">
        <f t="shared" si="31"/>
        <v>83.13253012</v>
      </c>
      <c r="CJ26" s="21">
        <v>9.0</v>
      </c>
      <c r="CK26" s="21">
        <v>6.0</v>
      </c>
      <c r="CL26" s="21">
        <v>12.0</v>
      </c>
      <c r="CM26" s="5">
        <f t="shared" si="32"/>
        <v>27</v>
      </c>
      <c r="CN26" s="5">
        <f t="shared" si="33"/>
        <v>303</v>
      </c>
      <c r="CO26" s="5">
        <f t="shared" si="34"/>
        <v>84.40111421</v>
      </c>
      <c r="CP26" s="21">
        <v>2.0</v>
      </c>
      <c r="CQ26" s="21">
        <v>1.0</v>
      </c>
      <c r="CR26" s="21">
        <v>5.0</v>
      </c>
      <c r="CS26" s="21">
        <f t="shared" si="35"/>
        <v>8</v>
      </c>
      <c r="CT26" s="5">
        <f t="shared" si="36"/>
        <v>311</v>
      </c>
      <c r="CU26" s="5">
        <f t="shared" si="37"/>
        <v>84.74114441</v>
      </c>
      <c r="CV26" s="5">
        <f t="shared" si="38"/>
        <v>109</v>
      </c>
      <c r="CW26" s="5">
        <f t="shared" si="39"/>
        <v>202</v>
      </c>
    </row>
    <row r="27">
      <c r="A27" s="10">
        <v>22.0</v>
      </c>
      <c r="B27" s="8"/>
      <c r="C27" s="8" t="s">
        <v>43</v>
      </c>
      <c r="D27" s="8">
        <v>9.0</v>
      </c>
      <c r="E27" s="8">
        <v>4.0</v>
      </c>
      <c r="F27" s="8">
        <v>15.0</v>
      </c>
      <c r="G27" s="8">
        <v>28.0</v>
      </c>
      <c r="H27" s="8">
        <f t="shared" si="2"/>
        <v>100</v>
      </c>
      <c r="I27" s="34">
        <v>8.0</v>
      </c>
      <c r="J27" s="34">
        <v>5.0</v>
      </c>
      <c r="K27" s="34">
        <v>12.0</v>
      </c>
      <c r="L27" s="34">
        <v>53.0</v>
      </c>
      <c r="M27" s="34">
        <v>100.0</v>
      </c>
      <c r="N27" s="10">
        <v>2.0</v>
      </c>
      <c r="O27" s="8">
        <v>2.0</v>
      </c>
      <c r="P27" s="8">
        <v>12.0</v>
      </c>
      <c r="Q27" s="35">
        <f t="shared" si="3"/>
        <v>69</v>
      </c>
      <c r="R27" s="8">
        <f t="shared" si="4"/>
        <v>97.18309859</v>
      </c>
      <c r="S27" s="15">
        <v>5.0</v>
      </c>
      <c r="T27" s="15">
        <v>1.0</v>
      </c>
      <c r="U27" s="15">
        <v>8.0</v>
      </c>
      <c r="V27" s="15">
        <v>14.0</v>
      </c>
      <c r="W27" s="15">
        <v>83.0</v>
      </c>
      <c r="X27" s="13">
        <f t="shared" si="40"/>
        <v>89.24731183</v>
      </c>
      <c r="Y27" s="15">
        <v>4.0</v>
      </c>
      <c r="Z27" s="15">
        <v>3.0</v>
      </c>
      <c r="AA27" s="15">
        <v>13.0</v>
      </c>
      <c r="AB27" s="15">
        <v>20.0</v>
      </c>
      <c r="AC27" s="15">
        <v>103.0</v>
      </c>
      <c r="AD27" s="13">
        <f t="shared" si="41"/>
        <v>88.03418803</v>
      </c>
      <c r="AE27" s="15">
        <v>5.0</v>
      </c>
      <c r="AF27" s="15">
        <v>3.0</v>
      </c>
      <c r="AG27" s="15">
        <v>14.0</v>
      </c>
      <c r="AH27" s="15">
        <v>22.0</v>
      </c>
      <c r="AI27" s="13">
        <f t="shared" si="5"/>
        <v>125</v>
      </c>
      <c r="AJ27" s="13">
        <f t="shared" si="6"/>
        <v>85.61643836</v>
      </c>
      <c r="AK27" s="15">
        <v>2.0</v>
      </c>
      <c r="AL27" s="15">
        <v>1.0</v>
      </c>
      <c r="AM27" s="15">
        <v>11.0</v>
      </c>
      <c r="AN27" s="13">
        <f t="shared" si="7"/>
        <v>14</v>
      </c>
      <c r="AO27" s="13">
        <f t="shared" si="8"/>
        <v>139</v>
      </c>
      <c r="AP27" s="13">
        <f t="shared" si="9"/>
        <v>79.42857143</v>
      </c>
      <c r="AQ27" s="15">
        <v>0.0</v>
      </c>
      <c r="AR27" s="15">
        <v>1.0</v>
      </c>
      <c r="AS27" s="15">
        <v>5.0</v>
      </c>
      <c r="AT27" s="13">
        <f t="shared" si="10"/>
        <v>6</v>
      </c>
      <c r="AU27" s="15">
        <f t="shared" si="11"/>
        <v>145</v>
      </c>
      <c r="AV27" s="15">
        <f t="shared" si="12"/>
        <v>78.80434783</v>
      </c>
      <c r="AW27" s="13">
        <f t="shared" ref="AW27:AY27" si="62">D27+I27+N27+S27+Y27+AE27+AK27+AQ27</f>
        <v>35</v>
      </c>
      <c r="AX27" s="13">
        <f t="shared" si="62"/>
        <v>20</v>
      </c>
      <c r="AY27" s="13">
        <f t="shared" si="62"/>
        <v>90</v>
      </c>
      <c r="AZ27" s="15">
        <v>6.0</v>
      </c>
      <c r="BA27" s="15">
        <v>4.0</v>
      </c>
      <c r="BB27" s="15">
        <v>12.0</v>
      </c>
      <c r="BC27" s="13">
        <f t="shared" si="14"/>
        <v>22</v>
      </c>
      <c r="BD27" s="13">
        <f t="shared" si="15"/>
        <v>167</v>
      </c>
      <c r="BE27" s="13">
        <f t="shared" si="16"/>
        <v>78.77358491</v>
      </c>
      <c r="BF27" s="15">
        <v>8.0</v>
      </c>
      <c r="BG27" s="15">
        <v>3.0</v>
      </c>
      <c r="BH27" s="15">
        <v>25.0</v>
      </c>
      <c r="BI27" s="13">
        <f t="shared" si="17"/>
        <v>36</v>
      </c>
      <c r="BJ27" s="13">
        <f t="shared" si="18"/>
        <v>203</v>
      </c>
      <c r="BK27" s="13">
        <f t="shared" si="19"/>
        <v>81.2</v>
      </c>
      <c r="BL27" s="15">
        <v>8.0</v>
      </c>
      <c r="BM27" s="15">
        <v>3.0</v>
      </c>
      <c r="BN27" s="15">
        <v>6.0</v>
      </c>
      <c r="BO27" s="13">
        <f t="shared" si="20"/>
        <v>17</v>
      </c>
      <c r="BP27" s="13">
        <f t="shared" si="21"/>
        <v>220</v>
      </c>
      <c r="BQ27" s="13">
        <f t="shared" si="22"/>
        <v>79.71014493</v>
      </c>
      <c r="BR27" s="15">
        <v>6.0</v>
      </c>
      <c r="BS27" s="15">
        <v>3.0</v>
      </c>
      <c r="BT27" s="15">
        <v>15.0</v>
      </c>
      <c r="BU27" s="13">
        <f t="shared" si="23"/>
        <v>24</v>
      </c>
      <c r="BV27" s="13">
        <f t="shared" si="24"/>
        <v>244</v>
      </c>
      <c r="BW27" s="13">
        <f t="shared" si="25"/>
        <v>81.33333333</v>
      </c>
      <c r="BX27" s="21">
        <v>5.0</v>
      </c>
      <c r="BY27" s="21">
        <v>3.0</v>
      </c>
      <c r="BZ27" s="21">
        <v>20.0</v>
      </c>
      <c r="CA27" s="5">
        <f t="shared" si="26"/>
        <v>28</v>
      </c>
      <c r="CB27" s="5">
        <f t="shared" si="27"/>
        <v>248</v>
      </c>
      <c r="CC27" s="5">
        <f t="shared" si="28"/>
        <v>74.9244713</v>
      </c>
      <c r="CD27" s="21">
        <v>4.0</v>
      </c>
      <c r="CE27" s="21">
        <v>0.0</v>
      </c>
      <c r="CF27" s="21">
        <v>15.0</v>
      </c>
      <c r="CG27" s="5">
        <f t="shared" si="29"/>
        <v>19</v>
      </c>
      <c r="CH27" s="5">
        <f t="shared" si="30"/>
        <v>267</v>
      </c>
      <c r="CI27" s="5">
        <f t="shared" si="31"/>
        <v>80.42168675</v>
      </c>
      <c r="CJ27" s="21">
        <v>9.0</v>
      </c>
      <c r="CK27" s="21">
        <v>4.0</v>
      </c>
      <c r="CL27" s="21">
        <v>12.0</v>
      </c>
      <c r="CM27" s="5">
        <f t="shared" si="32"/>
        <v>25</v>
      </c>
      <c r="CN27" s="5">
        <f t="shared" si="33"/>
        <v>292</v>
      </c>
      <c r="CO27" s="5">
        <f t="shared" si="34"/>
        <v>81.33704735</v>
      </c>
      <c r="CP27" s="21">
        <v>2.0</v>
      </c>
      <c r="CQ27" s="21">
        <v>1.0</v>
      </c>
      <c r="CR27" s="21">
        <v>5.0</v>
      </c>
      <c r="CS27" s="21">
        <f t="shared" si="35"/>
        <v>8</v>
      </c>
      <c r="CT27" s="5">
        <f t="shared" si="36"/>
        <v>300</v>
      </c>
      <c r="CU27" s="5">
        <f t="shared" si="37"/>
        <v>81.74386921</v>
      </c>
      <c r="CV27" s="5">
        <f t="shared" si="38"/>
        <v>100</v>
      </c>
      <c r="CW27" s="5">
        <f t="shared" si="39"/>
        <v>200</v>
      </c>
    </row>
    <row r="28">
      <c r="A28" s="10">
        <v>23.0</v>
      </c>
      <c r="B28" s="8"/>
      <c r="C28" s="8" t="s">
        <v>44</v>
      </c>
      <c r="D28" s="8">
        <v>9.0</v>
      </c>
      <c r="E28" s="8">
        <v>4.0</v>
      </c>
      <c r="F28" s="8">
        <v>15.0</v>
      </c>
      <c r="G28" s="8">
        <v>28.0</v>
      </c>
      <c r="H28" s="8">
        <f t="shared" si="2"/>
        <v>100</v>
      </c>
      <c r="I28" s="34">
        <v>7.0</v>
      </c>
      <c r="J28" s="34">
        <v>5.0</v>
      </c>
      <c r="K28" s="34">
        <v>7.0</v>
      </c>
      <c r="L28" s="34">
        <v>47.0</v>
      </c>
      <c r="M28" s="34">
        <v>88.67</v>
      </c>
      <c r="N28" s="10">
        <v>2.0</v>
      </c>
      <c r="O28" s="8">
        <v>2.0</v>
      </c>
      <c r="P28" s="8">
        <v>12.0</v>
      </c>
      <c r="Q28" s="35">
        <f t="shared" si="3"/>
        <v>63</v>
      </c>
      <c r="R28" s="8">
        <f t="shared" si="4"/>
        <v>88.73239437</v>
      </c>
      <c r="S28" s="15">
        <v>2.0</v>
      </c>
      <c r="T28" s="15">
        <v>2.0</v>
      </c>
      <c r="U28" s="15">
        <v>12.0</v>
      </c>
      <c r="V28" s="15">
        <v>14.0</v>
      </c>
      <c r="W28" s="15">
        <v>77.0</v>
      </c>
      <c r="X28" s="13">
        <f t="shared" si="40"/>
        <v>82.79569892</v>
      </c>
      <c r="Y28" s="15">
        <v>4.0</v>
      </c>
      <c r="Z28" s="15">
        <v>3.0</v>
      </c>
      <c r="AA28" s="15">
        <v>15.0</v>
      </c>
      <c r="AB28" s="15">
        <v>22.0</v>
      </c>
      <c r="AC28" s="15">
        <v>99.0</v>
      </c>
      <c r="AD28" s="13">
        <f t="shared" si="41"/>
        <v>84.61538462</v>
      </c>
      <c r="AE28" s="15">
        <v>4.0</v>
      </c>
      <c r="AF28" s="15">
        <v>3.0</v>
      </c>
      <c r="AG28" s="15">
        <v>15.0</v>
      </c>
      <c r="AH28" s="15">
        <v>22.0</v>
      </c>
      <c r="AI28" s="13">
        <f t="shared" si="5"/>
        <v>121</v>
      </c>
      <c r="AJ28" s="13">
        <f t="shared" si="6"/>
        <v>82.87671233</v>
      </c>
      <c r="AK28" s="15">
        <v>3.0</v>
      </c>
      <c r="AL28" s="15">
        <v>3.0</v>
      </c>
      <c r="AM28" s="15">
        <v>20.0</v>
      </c>
      <c r="AN28" s="13">
        <f t="shared" si="7"/>
        <v>26</v>
      </c>
      <c r="AO28" s="13">
        <f t="shared" si="8"/>
        <v>147</v>
      </c>
      <c r="AP28" s="13">
        <f t="shared" si="9"/>
        <v>84</v>
      </c>
      <c r="AQ28" s="15">
        <v>0.0</v>
      </c>
      <c r="AR28" s="15">
        <v>2.0</v>
      </c>
      <c r="AS28" s="15">
        <v>5.0</v>
      </c>
      <c r="AT28" s="13">
        <f t="shared" si="10"/>
        <v>7</v>
      </c>
      <c r="AU28" s="15">
        <f t="shared" si="11"/>
        <v>154</v>
      </c>
      <c r="AV28" s="15">
        <f t="shared" si="12"/>
        <v>83.69565217</v>
      </c>
      <c r="AW28" s="13">
        <f t="shared" ref="AW28:AY28" si="63">D28+I28+N28+S28+Y28+AE28+AK28+AQ28</f>
        <v>31</v>
      </c>
      <c r="AX28" s="13">
        <f t="shared" si="63"/>
        <v>24</v>
      </c>
      <c r="AY28" s="13">
        <f t="shared" si="63"/>
        <v>101</v>
      </c>
      <c r="AZ28" s="15">
        <v>4.0</v>
      </c>
      <c r="BA28" s="15">
        <v>3.0</v>
      </c>
      <c r="BB28" s="15">
        <v>18.0</v>
      </c>
      <c r="BC28" s="13">
        <f t="shared" si="14"/>
        <v>25</v>
      </c>
      <c r="BD28" s="13">
        <f t="shared" si="15"/>
        <v>179</v>
      </c>
      <c r="BE28" s="13">
        <f t="shared" si="16"/>
        <v>84.43396226</v>
      </c>
      <c r="BF28" s="15">
        <v>9.0</v>
      </c>
      <c r="BG28" s="15">
        <v>4.0</v>
      </c>
      <c r="BH28" s="15">
        <v>25.0</v>
      </c>
      <c r="BI28" s="13">
        <f t="shared" si="17"/>
        <v>38</v>
      </c>
      <c r="BJ28" s="13">
        <f t="shared" si="18"/>
        <v>217</v>
      </c>
      <c r="BK28" s="13">
        <f t="shared" si="19"/>
        <v>86.8</v>
      </c>
      <c r="BL28" s="15">
        <v>10.0</v>
      </c>
      <c r="BM28" s="15">
        <v>4.0</v>
      </c>
      <c r="BN28" s="15">
        <v>7.0</v>
      </c>
      <c r="BO28" s="13">
        <f t="shared" si="20"/>
        <v>21</v>
      </c>
      <c r="BP28" s="13">
        <f t="shared" si="21"/>
        <v>238</v>
      </c>
      <c r="BQ28" s="13">
        <f t="shared" si="22"/>
        <v>86.23188406</v>
      </c>
      <c r="BR28" s="15">
        <v>6.0</v>
      </c>
      <c r="BS28" s="15">
        <v>3.0</v>
      </c>
      <c r="BT28" s="15">
        <v>15.0</v>
      </c>
      <c r="BU28" s="13">
        <f t="shared" si="23"/>
        <v>24</v>
      </c>
      <c r="BV28" s="13">
        <f t="shared" si="24"/>
        <v>262</v>
      </c>
      <c r="BW28" s="13">
        <f t="shared" si="25"/>
        <v>87.33333333</v>
      </c>
      <c r="BX28" s="21">
        <v>4.0</v>
      </c>
      <c r="BY28" s="21">
        <v>3.0</v>
      </c>
      <c r="BZ28" s="21">
        <v>20.0</v>
      </c>
      <c r="CA28" s="5">
        <f t="shared" si="26"/>
        <v>27</v>
      </c>
      <c r="CB28" s="5">
        <f t="shared" si="27"/>
        <v>265</v>
      </c>
      <c r="CC28" s="5">
        <f t="shared" si="28"/>
        <v>80.06042296</v>
      </c>
      <c r="CD28" s="21">
        <v>3.0</v>
      </c>
      <c r="CE28" s="21">
        <v>0.0</v>
      </c>
      <c r="CF28" s="21">
        <v>10.0</v>
      </c>
      <c r="CG28" s="5">
        <f t="shared" si="29"/>
        <v>13</v>
      </c>
      <c r="CH28" s="5">
        <f t="shared" si="30"/>
        <v>278</v>
      </c>
      <c r="CI28" s="5">
        <f t="shared" si="31"/>
        <v>83.73493976</v>
      </c>
      <c r="CJ28" s="21">
        <v>9.0</v>
      </c>
      <c r="CK28" s="21">
        <v>6.0</v>
      </c>
      <c r="CL28" s="21">
        <v>12.0</v>
      </c>
      <c r="CM28" s="5">
        <f t="shared" si="32"/>
        <v>27</v>
      </c>
      <c r="CN28" s="5">
        <f t="shared" si="33"/>
        <v>305</v>
      </c>
      <c r="CO28" s="5">
        <f t="shared" si="34"/>
        <v>84.95821727</v>
      </c>
      <c r="CP28" s="21">
        <v>2.0</v>
      </c>
      <c r="CQ28" s="21">
        <v>1.0</v>
      </c>
      <c r="CR28" s="21">
        <v>5.0</v>
      </c>
      <c r="CS28" s="21">
        <f t="shared" si="35"/>
        <v>8</v>
      </c>
      <c r="CT28" s="5">
        <f t="shared" si="36"/>
        <v>313</v>
      </c>
      <c r="CU28" s="5">
        <f t="shared" si="37"/>
        <v>85.28610354</v>
      </c>
      <c r="CV28" s="5">
        <f t="shared" si="38"/>
        <v>100</v>
      </c>
      <c r="CW28" s="5">
        <f t="shared" si="39"/>
        <v>213</v>
      </c>
    </row>
    <row r="29">
      <c r="A29" s="10">
        <v>24.0</v>
      </c>
      <c r="B29" s="8"/>
      <c r="C29" s="8" t="s">
        <v>45</v>
      </c>
      <c r="D29" s="8">
        <v>9.0</v>
      </c>
      <c r="E29" s="8">
        <v>4.0</v>
      </c>
      <c r="F29" s="8">
        <v>12.0</v>
      </c>
      <c r="G29" s="8">
        <v>25.0</v>
      </c>
      <c r="H29" s="8">
        <f t="shared" si="2"/>
        <v>89.28571429</v>
      </c>
      <c r="I29" s="34">
        <v>8.0</v>
      </c>
      <c r="J29" s="34">
        <v>5.0</v>
      </c>
      <c r="K29" s="34">
        <v>11.0</v>
      </c>
      <c r="L29" s="34">
        <v>49.0</v>
      </c>
      <c r="M29" s="34">
        <v>92.45</v>
      </c>
      <c r="N29" s="10">
        <v>2.0</v>
      </c>
      <c r="O29" s="8">
        <v>1.0</v>
      </c>
      <c r="P29" s="8">
        <v>12.0</v>
      </c>
      <c r="Q29" s="35">
        <f t="shared" si="3"/>
        <v>64</v>
      </c>
      <c r="R29" s="8">
        <f t="shared" si="4"/>
        <v>90.14084507</v>
      </c>
      <c r="S29" s="15">
        <v>6.0</v>
      </c>
      <c r="T29" s="15">
        <v>2.0</v>
      </c>
      <c r="U29" s="15">
        <v>12.0</v>
      </c>
      <c r="V29" s="15">
        <v>20.0</v>
      </c>
      <c r="W29" s="15">
        <v>84.0</v>
      </c>
      <c r="X29" s="13">
        <f t="shared" si="40"/>
        <v>90.32258065</v>
      </c>
      <c r="Y29" s="15">
        <v>5.0</v>
      </c>
      <c r="Z29" s="15">
        <v>4.0</v>
      </c>
      <c r="AA29" s="15">
        <v>12.0</v>
      </c>
      <c r="AB29" s="15">
        <v>21.0</v>
      </c>
      <c r="AC29" s="15">
        <v>105.0</v>
      </c>
      <c r="AD29" s="13">
        <f t="shared" si="41"/>
        <v>89.74358974</v>
      </c>
      <c r="AE29" s="15">
        <v>3.0</v>
      </c>
      <c r="AF29" s="15">
        <v>2.0</v>
      </c>
      <c r="AG29" s="15">
        <v>17.0</v>
      </c>
      <c r="AH29" s="15">
        <v>22.0</v>
      </c>
      <c r="AI29" s="13">
        <f t="shared" si="5"/>
        <v>127</v>
      </c>
      <c r="AJ29" s="13">
        <f t="shared" si="6"/>
        <v>86.98630137</v>
      </c>
      <c r="AK29" s="15">
        <v>3.0</v>
      </c>
      <c r="AL29" s="15">
        <v>3.0</v>
      </c>
      <c r="AM29" s="15">
        <v>19.0</v>
      </c>
      <c r="AN29" s="13">
        <f t="shared" si="7"/>
        <v>25</v>
      </c>
      <c r="AO29" s="13">
        <f t="shared" si="8"/>
        <v>152</v>
      </c>
      <c r="AP29" s="13">
        <f t="shared" si="9"/>
        <v>86.85714286</v>
      </c>
      <c r="AQ29" s="15">
        <v>2.0</v>
      </c>
      <c r="AR29" s="15">
        <v>1.0</v>
      </c>
      <c r="AS29" s="15">
        <v>5.0</v>
      </c>
      <c r="AT29" s="13">
        <f t="shared" si="10"/>
        <v>8</v>
      </c>
      <c r="AU29" s="15">
        <f t="shared" si="11"/>
        <v>160</v>
      </c>
      <c r="AV29" s="15">
        <f t="shared" si="12"/>
        <v>86.95652174</v>
      </c>
      <c r="AW29" s="13">
        <f t="shared" ref="AW29:AY29" si="64">D29+I29+N29+S29+Y29+AE29+AK29+AQ29</f>
        <v>38</v>
      </c>
      <c r="AX29" s="13">
        <f t="shared" si="64"/>
        <v>22</v>
      </c>
      <c r="AY29" s="13">
        <f t="shared" si="64"/>
        <v>100</v>
      </c>
      <c r="AZ29" s="15">
        <v>6.0</v>
      </c>
      <c r="BA29" s="15">
        <v>4.0</v>
      </c>
      <c r="BB29" s="15">
        <v>15.0</v>
      </c>
      <c r="BC29" s="13">
        <f t="shared" si="14"/>
        <v>25</v>
      </c>
      <c r="BD29" s="13">
        <f t="shared" si="15"/>
        <v>185</v>
      </c>
      <c r="BE29" s="13">
        <f t="shared" si="16"/>
        <v>87.26415094</v>
      </c>
      <c r="BF29" s="15">
        <v>9.0</v>
      </c>
      <c r="BG29" s="15">
        <v>4.0</v>
      </c>
      <c r="BH29" s="15">
        <v>22.0</v>
      </c>
      <c r="BI29" s="13">
        <f t="shared" si="17"/>
        <v>35</v>
      </c>
      <c r="BJ29" s="13">
        <f t="shared" si="18"/>
        <v>220</v>
      </c>
      <c r="BK29" s="13">
        <f t="shared" si="19"/>
        <v>88</v>
      </c>
      <c r="BL29" s="15">
        <v>12.0</v>
      </c>
      <c r="BM29" s="15">
        <v>4.0</v>
      </c>
      <c r="BN29" s="15">
        <v>9.0</v>
      </c>
      <c r="BO29" s="13">
        <f t="shared" si="20"/>
        <v>25</v>
      </c>
      <c r="BP29" s="13">
        <f t="shared" si="21"/>
        <v>245</v>
      </c>
      <c r="BQ29" s="13">
        <f t="shared" si="22"/>
        <v>88.76811594</v>
      </c>
      <c r="BR29" s="15">
        <v>5.0</v>
      </c>
      <c r="BS29" s="15">
        <v>3.0</v>
      </c>
      <c r="BT29" s="15">
        <v>15.0</v>
      </c>
      <c r="BU29" s="13">
        <f t="shared" si="23"/>
        <v>23</v>
      </c>
      <c r="BV29" s="13">
        <f t="shared" si="24"/>
        <v>268</v>
      </c>
      <c r="BW29" s="13">
        <f t="shared" si="25"/>
        <v>89.33333333</v>
      </c>
      <c r="BX29" s="21">
        <v>5.0</v>
      </c>
      <c r="BY29" s="21">
        <v>3.0</v>
      </c>
      <c r="BZ29" s="21">
        <v>18.0</v>
      </c>
      <c r="CA29" s="5">
        <f t="shared" si="26"/>
        <v>26</v>
      </c>
      <c r="CB29" s="5">
        <f t="shared" si="27"/>
        <v>271</v>
      </c>
      <c r="CC29" s="5">
        <f t="shared" si="28"/>
        <v>81.87311178</v>
      </c>
      <c r="CD29" s="21">
        <v>5.0</v>
      </c>
      <c r="CE29" s="21">
        <v>0.0</v>
      </c>
      <c r="CF29" s="21">
        <v>17.0</v>
      </c>
      <c r="CG29" s="5">
        <f t="shared" si="29"/>
        <v>22</v>
      </c>
      <c r="CH29" s="5">
        <f t="shared" si="30"/>
        <v>293</v>
      </c>
      <c r="CI29" s="5">
        <f t="shared" si="31"/>
        <v>88.25301205</v>
      </c>
      <c r="CJ29" s="21">
        <v>9.0</v>
      </c>
      <c r="CK29" s="21">
        <v>6.0</v>
      </c>
      <c r="CL29" s="21">
        <v>12.0</v>
      </c>
      <c r="CM29" s="5">
        <f t="shared" si="32"/>
        <v>27</v>
      </c>
      <c r="CN29" s="5">
        <f t="shared" si="33"/>
        <v>320</v>
      </c>
      <c r="CO29" s="5">
        <f t="shared" si="34"/>
        <v>89.13649025</v>
      </c>
      <c r="CP29" s="21">
        <v>2.0</v>
      </c>
      <c r="CQ29" s="21">
        <v>1.0</v>
      </c>
      <c r="CR29" s="21">
        <v>5.0</v>
      </c>
      <c r="CS29" s="21">
        <f t="shared" si="35"/>
        <v>8</v>
      </c>
      <c r="CT29" s="5">
        <f t="shared" si="36"/>
        <v>328</v>
      </c>
      <c r="CU29" s="5">
        <f t="shared" si="37"/>
        <v>89.373297</v>
      </c>
      <c r="CV29" s="5">
        <f t="shared" si="38"/>
        <v>115</v>
      </c>
      <c r="CW29" s="5">
        <f t="shared" si="39"/>
        <v>213</v>
      </c>
    </row>
    <row r="30">
      <c r="A30" s="10">
        <v>25.0</v>
      </c>
      <c r="B30" s="8"/>
      <c r="C30" s="8" t="s">
        <v>46</v>
      </c>
      <c r="D30" s="8">
        <v>7.0</v>
      </c>
      <c r="E30" s="8">
        <v>4.0</v>
      </c>
      <c r="F30" s="8">
        <v>11.0</v>
      </c>
      <c r="G30" s="8">
        <v>22.0</v>
      </c>
      <c r="H30" s="8">
        <f t="shared" si="2"/>
        <v>78.57142857</v>
      </c>
      <c r="I30" s="34">
        <v>7.0</v>
      </c>
      <c r="J30" s="34">
        <v>5.0</v>
      </c>
      <c r="K30" s="34">
        <v>12.0</v>
      </c>
      <c r="L30" s="34">
        <v>46.0</v>
      </c>
      <c r="M30" s="34">
        <v>86.79</v>
      </c>
      <c r="N30" s="10">
        <v>3.0</v>
      </c>
      <c r="O30" s="8">
        <v>3.0</v>
      </c>
      <c r="P30" s="8">
        <v>12.0</v>
      </c>
      <c r="Q30" s="35">
        <f t="shared" si="3"/>
        <v>64</v>
      </c>
      <c r="R30" s="8">
        <f t="shared" si="4"/>
        <v>90.14084507</v>
      </c>
      <c r="S30" s="15">
        <v>5.0</v>
      </c>
      <c r="T30" s="15">
        <v>2.0</v>
      </c>
      <c r="U30" s="15">
        <v>8.0</v>
      </c>
      <c r="V30" s="15">
        <v>15.0</v>
      </c>
      <c r="W30" s="15">
        <v>79.0</v>
      </c>
      <c r="X30" s="13">
        <f t="shared" si="40"/>
        <v>84.94623656</v>
      </c>
      <c r="Y30" s="15">
        <v>5.0</v>
      </c>
      <c r="Z30" s="15">
        <v>4.0</v>
      </c>
      <c r="AA30" s="15">
        <v>13.0</v>
      </c>
      <c r="AB30" s="15">
        <v>22.0</v>
      </c>
      <c r="AC30" s="15">
        <v>101.0</v>
      </c>
      <c r="AD30" s="13">
        <f t="shared" si="41"/>
        <v>86.32478632</v>
      </c>
      <c r="AE30" s="15">
        <v>6.0</v>
      </c>
      <c r="AF30" s="15">
        <v>3.0</v>
      </c>
      <c r="AG30" s="15">
        <v>16.0</v>
      </c>
      <c r="AH30" s="15">
        <v>25.0</v>
      </c>
      <c r="AI30" s="13">
        <f t="shared" si="5"/>
        <v>126</v>
      </c>
      <c r="AJ30" s="13">
        <f t="shared" si="6"/>
        <v>86.30136986</v>
      </c>
      <c r="AK30" s="15">
        <v>3.0</v>
      </c>
      <c r="AL30" s="15">
        <v>1.0</v>
      </c>
      <c r="AM30" s="15">
        <v>19.0</v>
      </c>
      <c r="AN30" s="13">
        <f t="shared" si="7"/>
        <v>23</v>
      </c>
      <c r="AO30" s="13">
        <f t="shared" si="8"/>
        <v>149</v>
      </c>
      <c r="AP30" s="13">
        <f t="shared" si="9"/>
        <v>85.14285714</v>
      </c>
      <c r="AQ30" s="15">
        <v>2.0</v>
      </c>
      <c r="AR30" s="15">
        <v>2.0</v>
      </c>
      <c r="AS30" s="15">
        <v>5.0</v>
      </c>
      <c r="AT30" s="13">
        <f t="shared" si="10"/>
        <v>9</v>
      </c>
      <c r="AU30" s="15">
        <f t="shared" si="11"/>
        <v>158</v>
      </c>
      <c r="AV30" s="15">
        <f t="shared" si="12"/>
        <v>85.86956522</v>
      </c>
      <c r="AW30" s="13">
        <f t="shared" ref="AW30:AY30" si="65">D30+I30+N30+S30+Y30+AE30+AK30+AQ30</f>
        <v>38</v>
      </c>
      <c r="AX30" s="13">
        <f t="shared" si="65"/>
        <v>24</v>
      </c>
      <c r="AY30" s="13">
        <f t="shared" si="65"/>
        <v>96</v>
      </c>
      <c r="AZ30" s="15">
        <v>6.0</v>
      </c>
      <c r="BA30" s="15">
        <v>4.0</v>
      </c>
      <c r="BB30" s="15">
        <v>18.0</v>
      </c>
      <c r="BC30" s="13">
        <f t="shared" si="14"/>
        <v>28</v>
      </c>
      <c r="BD30" s="13">
        <f t="shared" si="15"/>
        <v>186</v>
      </c>
      <c r="BE30" s="13">
        <f t="shared" si="16"/>
        <v>87.73584906</v>
      </c>
      <c r="BF30" s="15">
        <v>8.0</v>
      </c>
      <c r="BG30" s="15">
        <v>4.0</v>
      </c>
      <c r="BH30" s="15">
        <v>20.0</v>
      </c>
      <c r="BI30" s="13">
        <f t="shared" si="17"/>
        <v>32</v>
      </c>
      <c r="BJ30" s="13">
        <f t="shared" si="18"/>
        <v>218</v>
      </c>
      <c r="BK30" s="13">
        <f t="shared" si="19"/>
        <v>87.2</v>
      </c>
      <c r="BL30" s="15">
        <v>13.0</v>
      </c>
      <c r="BM30" s="15">
        <v>4.0</v>
      </c>
      <c r="BN30" s="15">
        <v>9.0</v>
      </c>
      <c r="BO30" s="13">
        <f t="shared" si="20"/>
        <v>26</v>
      </c>
      <c r="BP30" s="13">
        <f t="shared" si="21"/>
        <v>244</v>
      </c>
      <c r="BQ30" s="13">
        <f t="shared" si="22"/>
        <v>88.4057971</v>
      </c>
      <c r="BR30" s="15">
        <v>6.0</v>
      </c>
      <c r="BS30" s="15">
        <v>2.0</v>
      </c>
      <c r="BT30" s="15">
        <v>15.0</v>
      </c>
      <c r="BU30" s="13">
        <f t="shared" si="23"/>
        <v>23</v>
      </c>
      <c r="BV30" s="13">
        <f t="shared" si="24"/>
        <v>267</v>
      </c>
      <c r="BW30" s="13">
        <f t="shared" si="25"/>
        <v>89</v>
      </c>
      <c r="BX30" s="21">
        <v>5.0</v>
      </c>
      <c r="BY30" s="21">
        <v>2.0</v>
      </c>
      <c r="BZ30" s="21">
        <v>15.0</v>
      </c>
      <c r="CA30" s="5">
        <f t="shared" si="26"/>
        <v>22</v>
      </c>
      <c r="CB30" s="5">
        <f t="shared" si="27"/>
        <v>266</v>
      </c>
      <c r="CC30" s="5">
        <f t="shared" si="28"/>
        <v>80.36253776</v>
      </c>
      <c r="CD30" s="21">
        <v>6.0</v>
      </c>
      <c r="CE30" s="21">
        <v>2.0</v>
      </c>
      <c r="CF30" s="21">
        <v>17.0</v>
      </c>
      <c r="CG30" s="5">
        <f t="shared" si="29"/>
        <v>25</v>
      </c>
      <c r="CH30" s="5">
        <f t="shared" si="30"/>
        <v>291</v>
      </c>
      <c r="CI30" s="5">
        <f t="shared" si="31"/>
        <v>87.65060241</v>
      </c>
      <c r="CJ30" s="21">
        <v>8.0</v>
      </c>
      <c r="CK30" s="21">
        <v>6.0</v>
      </c>
      <c r="CL30" s="21">
        <v>12.0</v>
      </c>
      <c r="CM30" s="5">
        <f t="shared" si="32"/>
        <v>26</v>
      </c>
      <c r="CN30" s="5">
        <f t="shared" si="33"/>
        <v>317</v>
      </c>
      <c r="CO30" s="5">
        <f t="shared" si="34"/>
        <v>88.30083565</v>
      </c>
      <c r="CP30" s="21">
        <v>2.0</v>
      </c>
      <c r="CQ30" s="21">
        <v>1.0</v>
      </c>
      <c r="CR30" s="21">
        <v>5.0</v>
      </c>
      <c r="CS30" s="21">
        <f t="shared" si="35"/>
        <v>8</v>
      </c>
      <c r="CT30" s="5">
        <f t="shared" si="36"/>
        <v>325</v>
      </c>
      <c r="CU30" s="5">
        <f t="shared" si="37"/>
        <v>88.55585831</v>
      </c>
      <c r="CV30" s="5">
        <f t="shared" si="38"/>
        <v>118</v>
      </c>
      <c r="CW30" s="5">
        <f t="shared" si="39"/>
        <v>207</v>
      </c>
    </row>
    <row r="31">
      <c r="A31" s="10">
        <v>26.0</v>
      </c>
      <c r="B31" s="8"/>
      <c r="C31" s="8" t="s">
        <v>47</v>
      </c>
      <c r="D31" s="8">
        <v>9.0</v>
      </c>
      <c r="E31" s="8">
        <v>4.0</v>
      </c>
      <c r="F31" s="8">
        <v>15.0</v>
      </c>
      <c r="G31" s="8">
        <v>28.0</v>
      </c>
      <c r="H31" s="8">
        <f t="shared" si="2"/>
        <v>100</v>
      </c>
      <c r="I31" s="34">
        <v>8.0</v>
      </c>
      <c r="J31" s="34">
        <v>5.0</v>
      </c>
      <c r="K31" s="34">
        <v>12.0</v>
      </c>
      <c r="L31" s="34">
        <v>53.0</v>
      </c>
      <c r="M31" s="34">
        <v>100.0</v>
      </c>
      <c r="N31" s="10">
        <v>3.0</v>
      </c>
      <c r="O31" s="8">
        <v>3.0</v>
      </c>
      <c r="P31" s="8">
        <v>12.0</v>
      </c>
      <c r="Q31" s="35">
        <f t="shared" si="3"/>
        <v>71</v>
      </c>
      <c r="R31" s="8">
        <f t="shared" si="4"/>
        <v>100</v>
      </c>
      <c r="S31" s="15">
        <v>7.0</v>
      </c>
      <c r="T31" s="15">
        <v>3.0</v>
      </c>
      <c r="U31" s="15">
        <v>12.0</v>
      </c>
      <c r="V31" s="15">
        <v>22.0</v>
      </c>
      <c r="W31" s="15">
        <v>93.0</v>
      </c>
      <c r="X31" s="13">
        <f t="shared" si="40"/>
        <v>100</v>
      </c>
      <c r="Y31" s="15">
        <v>5.0</v>
      </c>
      <c r="Z31" s="15">
        <v>4.0</v>
      </c>
      <c r="AA31" s="15">
        <v>15.0</v>
      </c>
      <c r="AB31" s="15">
        <v>24.0</v>
      </c>
      <c r="AC31" s="15">
        <v>117.0</v>
      </c>
      <c r="AD31" s="13">
        <f t="shared" si="41"/>
        <v>100</v>
      </c>
      <c r="AE31" s="15">
        <v>6.0</v>
      </c>
      <c r="AF31" s="15">
        <v>4.0</v>
      </c>
      <c r="AG31" s="15">
        <v>19.0</v>
      </c>
      <c r="AH31" s="15">
        <v>29.0</v>
      </c>
      <c r="AI31" s="13">
        <f t="shared" si="5"/>
        <v>146</v>
      </c>
      <c r="AJ31" s="13">
        <f t="shared" si="6"/>
        <v>100</v>
      </c>
      <c r="AK31" s="15">
        <v>3.0</v>
      </c>
      <c r="AL31" s="15">
        <v>3.0</v>
      </c>
      <c r="AM31" s="15">
        <v>18.0</v>
      </c>
      <c r="AN31" s="13">
        <f t="shared" si="7"/>
        <v>24</v>
      </c>
      <c r="AO31" s="13">
        <f t="shared" si="8"/>
        <v>170</v>
      </c>
      <c r="AP31" s="13">
        <f t="shared" si="9"/>
        <v>97.14285714</v>
      </c>
      <c r="AQ31" s="15">
        <v>2.0</v>
      </c>
      <c r="AR31" s="15">
        <v>2.0</v>
      </c>
      <c r="AS31" s="15">
        <v>5.0</v>
      </c>
      <c r="AT31" s="13">
        <f t="shared" si="10"/>
        <v>9</v>
      </c>
      <c r="AU31" s="15">
        <f t="shared" si="11"/>
        <v>179</v>
      </c>
      <c r="AV31" s="15">
        <f t="shared" si="12"/>
        <v>97.2826087</v>
      </c>
      <c r="AW31" s="13">
        <f t="shared" ref="AW31:AY31" si="66">D31+I31+N31+S31+Y31+AE31+AK31+AQ31</f>
        <v>43</v>
      </c>
      <c r="AX31" s="13">
        <f t="shared" si="66"/>
        <v>28</v>
      </c>
      <c r="AY31" s="13">
        <f t="shared" si="66"/>
        <v>108</v>
      </c>
      <c r="AZ31" s="15">
        <v>6.0</v>
      </c>
      <c r="BA31" s="15">
        <v>4.0</v>
      </c>
      <c r="BB31" s="15">
        <v>18.0</v>
      </c>
      <c r="BC31" s="13">
        <f t="shared" si="14"/>
        <v>28</v>
      </c>
      <c r="BD31" s="13">
        <f t="shared" si="15"/>
        <v>207</v>
      </c>
      <c r="BE31" s="13">
        <f t="shared" si="16"/>
        <v>97.64150943</v>
      </c>
      <c r="BF31" s="15">
        <v>9.0</v>
      </c>
      <c r="BG31" s="15">
        <v>4.0</v>
      </c>
      <c r="BH31" s="15">
        <v>25.0</v>
      </c>
      <c r="BI31" s="13">
        <f t="shared" si="17"/>
        <v>38</v>
      </c>
      <c r="BJ31" s="13">
        <f t="shared" si="18"/>
        <v>245</v>
      </c>
      <c r="BK31" s="13">
        <f t="shared" si="19"/>
        <v>98</v>
      </c>
      <c r="BL31" s="15">
        <v>12.0</v>
      </c>
      <c r="BM31" s="15">
        <v>3.0</v>
      </c>
      <c r="BN31" s="15">
        <v>9.0</v>
      </c>
      <c r="BO31" s="13">
        <f t="shared" si="20"/>
        <v>24</v>
      </c>
      <c r="BP31" s="13">
        <f t="shared" si="21"/>
        <v>269</v>
      </c>
      <c r="BQ31" s="13">
        <f t="shared" si="22"/>
        <v>97.46376812</v>
      </c>
      <c r="BR31" s="15">
        <v>6.0</v>
      </c>
      <c r="BS31" s="15">
        <v>3.0</v>
      </c>
      <c r="BT31" s="15">
        <v>15.0</v>
      </c>
      <c r="BU31" s="13">
        <f t="shared" si="23"/>
        <v>24</v>
      </c>
      <c r="BV31" s="13">
        <f t="shared" si="24"/>
        <v>293</v>
      </c>
      <c r="BW31" s="13">
        <f t="shared" si="25"/>
        <v>97.66666667</v>
      </c>
      <c r="BX31" s="21">
        <v>5.0</v>
      </c>
      <c r="BY31" s="21">
        <v>3.0</v>
      </c>
      <c r="BZ31" s="21">
        <v>20.0</v>
      </c>
      <c r="CA31" s="5">
        <f t="shared" si="26"/>
        <v>28</v>
      </c>
      <c r="CB31" s="5">
        <f t="shared" si="27"/>
        <v>297</v>
      </c>
      <c r="CC31" s="5">
        <f t="shared" si="28"/>
        <v>89.72809668</v>
      </c>
      <c r="CD31" s="21">
        <v>6.0</v>
      </c>
      <c r="CE31" s="21">
        <v>2.0</v>
      </c>
      <c r="CF31" s="21">
        <v>17.0</v>
      </c>
      <c r="CG31" s="5">
        <f t="shared" si="29"/>
        <v>25</v>
      </c>
      <c r="CH31" s="5">
        <f t="shared" si="30"/>
        <v>322</v>
      </c>
      <c r="CI31" s="5">
        <f t="shared" si="31"/>
        <v>96.98795181</v>
      </c>
      <c r="CJ31" s="21">
        <v>8.0</v>
      </c>
      <c r="CK31" s="21">
        <v>6.0</v>
      </c>
      <c r="CL31" s="21">
        <v>10.0</v>
      </c>
      <c r="CM31" s="5">
        <f t="shared" si="32"/>
        <v>24</v>
      </c>
      <c r="CN31" s="5">
        <f t="shared" si="33"/>
        <v>346</v>
      </c>
      <c r="CO31" s="5">
        <f t="shared" si="34"/>
        <v>96.37883008</v>
      </c>
      <c r="CP31" s="21">
        <v>2.0</v>
      </c>
      <c r="CQ31" s="21">
        <v>1.0</v>
      </c>
      <c r="CR31" s="21">
        <v>5.0</v>
      </c>
      <c r="CS31" s="21">
        <f t="shared" si="35"/>
        <v>8</v>
      </c>
      <c r="CT31" s="5">
        <f t="shared" si="36"/>
        <v>354</v>
      </c>
      <c r="CU31" s="5">
        <f t="shared" si="37"/>
        <v>96.45776567</v>
      </c>
      <c r="CV31" s="5">
        <f t="shared" si="38"/>
        <v>127</v>
      </c>
      <c r="CW31" s="5">
        <f t="shared" si="39"/>
        <v>227</v>
      </c>
    </row>
    <row r="32">
      <c r="A32" s="10">
        <v>27.0</v>
      </c>
      <c r="B32" s="8"/>
      <c r="C32" s="8" t="s">
        <v>48</v>
      </c>
      <c r="D32" s="8">
        <v>7.0</v>
      </c>
      <c r="E32" s="8">
        <v>4.0</v>
      </c>
      <c r="F32" s="8">
        <v>15.0</v>
      </c>
      <c r="G32" s="8">
        <v>26.0</v>
      </c>
      <c r="H32" s="8">
        <f t="shared" si="2"/>
        <v>92.85714286</v>
      </c>
      <c r="I32" s="34">
        <v>7.0</v>
      </c>
      <c r="J32" s="34">
        <v>4.0</v>
      </c>
      <c r="K32" s="34">
        <v>12.0</v>
      </c>
      <c r="L32" s="34">
        <v>50.0</v>
      </c>
      <c r="M32" s="34">
        <v>94.33</v>
      </c>
      <c r="N32" s="10">
        <v>2.0</v>
      </c>
      <c r="O32" s="8">
        <v>2.0</v>
      </c>
      <c r="P32" s="8">
        <v>12.0</v>
      </c>
      <c r="Q32" s="35">
        <f t="shared" si="3"/>
        <v>66</v>
      </c>
      <c r="R32" s="8">
        <f t="shared" si="4"/>
        <v>92.95774648</v>
      </c>
      <c r="S32" s="15">
        <v>5.0</v>
      </c>
      <c r="T32" s="15">
        <v>2.0</v>
      </c>
      <c r="U32" s="15">
        <v>5.0</v>
      </c>
      <c r="V32" s="15">
        <v>12.0</v>
      </c>
      <c r="W32" s="15">
        <v>78.0</v>
      </c>
      <c r="X32" s="13">
        <f t="shared" si="40"/>
        <v>83.87096774</v>
      </c>
      <c r="Y32" s="15">
        <v>4.0</v>
      </c>
      <c r="Z32" s="15">
        <v>4.0</v>
      </c>
      <c r="AA32" s="15">
        <v>13.0</v>
      </c>
      <c r="AB32" s="15">
        <v>21.0</v>
      </c>
      <c r="AC32" s="15">
        <v>99.0</v>
      </c>
      <c r="AD32" s="13">
        <f t="shared" si="41"/>
        <v>84.61538462</v>
      </c>
      <c r="AE32" s="15">
        <v>6.0</v>
      </c>
      <c r="AF32" s="15">
        <v>4.0</v>
      </c>
      <c r="AG32" s="15">
        <v>19.0</v>
      </c>
      <c r="AH32" s="15">
        <v>29.0</v>
      </c>
      <c r="AI32" s="13">
        <f t="shared" si="5"/>
        <v>128</v>
      </c>
      <c r="AJ32" s="13">
        <f t="shared" si="6"/>
        <v>87.67123288</v>
      </c>
      <c r="AK32" s="15">
        <v>3.0</v>
      </c>
      <c r="AL32" s="15">
        <v>3.0</v>
      </c>
      <c r="AM32" s="15">
        <v>20.0</v>
      </c>
      <c r="AN32" s="13">
        <f t="shared" si="7"/>
        <v>26</v>
      </c>
      <c r="AO32" s="13">
        <f t="shared" si="8"/>
        <v>154</v>
      </c>
      <c r="AP32" s="13">
        <f t="shared" si="9"/>
        <v>88</v>
      </c>
      <c r="AQ32" s="15">
        <v>2.0</v>
      </c>
      <c r="AR32" s="15">
        <v>2.0</v>
      </c>
      <c r="AS32" s="15">
        <v>5.0</v>
      </c>
      <c r="AT32" s="13">
        <f t="shared" si="10"/>
        <v>9</v>
      </c>
      <c r="AU32" s="15">
        <f t="shared" si="11"/>
        <v>163</v>
      </c>
      <c r="AV32" s="15">
        <f t="shared" si="12"/>
        <v>88.58695652</v>
      </c>
      <c r="AW32" s="13">
        <f t="shared" ref="AW32:AY32" si="67">D32+I32+N32+S32+Y32+AE32+AK32+AQ32</f>
        <v>36</v>
      </c>
      <c r="AX32" s="13">
        <f t="shared" si="67"/>
        <v>25</v>
      </c>
      <c r="AY32" s="13">
        <f t="shared" si="67"/>
        <v>101</v>
      </c>
      <c r="AZ32" s="15">
        <v>6.0</v>
      </c>
      <c r="BA32" s="15">
        <v>4.0</v>
      </c>
      <c r="BB32" s="15">
        <v>15.0</v>
      </c>
      <c r="BC32" s="13">
        <f t="shared" si="14"/>
        <v>25</v>
      </c>
      <c r="BD32" s="13">
        <f t="shared" si="15"/>
        <v>188</v>
      </c>
      <c r="BE32" s="13">
        <f t="shared" si="16"/>
        <v>88.67924528</v>
      </c>
      <c r="BF32" s="15">
        <v>9.0</v>
      </c>
      <c r="BG32" s="15">
        <v>4.0</v>
      </c>
      <c r="BH32" s="15">
        <v>25.0</v>
      </c>
      <c r="BI32" s="13">
        <f t="shared" si="17"/>
        <v>38</v>
      </c>
      <c r="BJ32" s="13">
        <f t="shared" si="18"/>
        <v>226</v>
      </c>
      <c r="BK32" s="13">
        <f t="shared" si="19"/>
        <v>90.4</v>
      </c>
      <c r="BL32" s="15">
        <v>10.0</v>
      </c>
      <c r="BM32" s="15">
        <v>4.0</v>
      </c>
      <c r="BN32" s="15">
        <v>9.0</v>
      </c>
      <c r="BO32" s="13">
        <f t="shared" si="20"/>
        <v>23</v>
      </c>
      <c r="BP32" s="13">
        <f t="shared" si="21"/>
        <v>249</v>
      </c>
      <c r="BQ32" s="13">
        <f t="shared" si="22"/>
        <v>90.2173913</v>
      </c>
      <c r="BR32" s="15">
        <v>6.0</v>
      </c>
      <c r="BS32" s="15">
        <v>3.0</v>
      </c>
      <c r="BT32" s="15">
        <v>15.0</v>
      </c>
      <c r="BU32" s="13">
        <f t="shared" si="23"/>
        <v>24</v>
      </c>
      <c r="BV32" s="13">
        <f t="shared" si="24"/>
        <v>273</v>
      </c>
      <c r="BW32" s="13">
        <f t="shared" si="25"/>
        <v>91</v>
      </c>
      <c r="BX32" s="21">
        <v>5.0</v>
      </c>
      <c r="BY32" s="21">
        <v>3.0</v>
      </c>
      <c r="BZ32" s="21">
        <v>20.0</v>
      </c>
      <c r="CA32" s="5">
        <f t="shared" si="26"/>
        <v>28</v>
      </c>
      <c r="CB32" s="5">
        <f t="shared" si="27"/>
        <v>277</v>
      </c>
      <c r="CC32" s="5">
        <f t="shared" si="28"/>
        <v>83.6858006</v>
      </c>
      <c r="CD32" s="21">
        <v>6.0</v>
      </c>
      <c r="CE32" s="21">
        <v>2.0</v>
      </c>
      <c r="CF32" s="21">
        <v>14.0</v>
      </c>
      <c r="CG32" s="5">
        <f t="shared" si="29"/>
        <v>22</v>
      </c>
      <c r="CH32" s="5">
        <f t="shared" si="30"/>
        <v>299</v>
      </c>
      <c r="CI32" s="5">
        <f t="shared" si="31"/>
        <v>90.06024096</v>
      </c>
      <c r="CJ32" s="21">
        <v>9.0</v>
      </c>
      <c r="CK32" s="21">
        <v>6.0</v>
      </c>
      <c r="CL32" s="21">
        <v>12.0</v>
      </c>
      <c r="CM32" s="5">
        <f t="shared" si="32"/>
        <v>27</v>
      </c>
      <c r="CN32" s="5">
        <f t="shared" si="33"/>
        <v>326</v>
      </c>
      <c r="CO32" s="5">
        <f t="shared" si="34"/>
        <v>90.80779944</v>
      </c>
      <c r="CP32" s="21">
        <v>2.0</v>
      </c>
      <c r="CQ32" s="21">
        <v>1.0</v>
      </c>
      <c r="CR32" s="21">
        <v>5.0</v>
      </c>
      <c r="CS32" s="21">
        <f t="shared" si="35"/>
        <v>8</v>
      </c>
      <c r="CT32" s="5">
        <f t="shared" si="36"/>
        <v>334</v>
      </c>
      <c r="CU32" s="5">
        <f t="shared" si="37"/>
        <v>91.00817439</v>
      </c>
      <c r="CV32" s="5">
        <f t="shared" si="38"/>
        <v>118</v>
      </c>
      <c r="CW32" s="5">
        <f t="shared" si="39"/>
        <v>216</v>
      </c>
    </row>
    <row r="33">
      <c r="A33" s="10">
        <v>28.0</v>
      </c>
      <c r="B33" s="8"/>
      <c r="C33" s="8" t="s">
        <v>49</v>
      </c>
      <c r="D33" s="8">
        <v>6.0</v>
      </c>
      <c r="E33" s="8">
        <v>2.0</v>
      </c>
      <c r="F33" s="8">
        <v>15.0</v>
      </c>
      <c r="G33" s="8">
        <v>23.0</v>
      </c>
      <c r="H33" s="8">
        <f t="shared" si="2"/>
        <v>82.14285714</v>
      </c>
      <c r="I33" s="34">
        <v>6.0</v>
      </c>
      <c r="J33" s="34">
        <v>4.0</v>
      </c>
      <c r="K33" s="34">
        <v>12.0</v>
      </c>
      <c r="L33" s="34">
        <v>45.0</v>
      </c>
      <c r="M33" s="34">
        <v>84.9</v>
      </c>
      <c r="N33" s="10">
        <v>1.0</v>
      </c>
      <c r="O33" s="8">
        <v>1.0</v>
      </c>
      <c r="P33" s="8">
        <v>9.0</v>
      </c>
      <c r="Q33" s="35">
        <f t="shared" si="3"/>
        <v>56</v>
      </c>
      <c r="R33" s="8">
        <f t="shared" si="4"/>
        <v>78.87323944</v>
      </c>
      <c r="S33" s="15">
        <v>6.0</v>
      </c>
      <c r="T33" s="15">
        <v>2.0</v>
      </c>
      <c r="U33" s="15">
        <v>10.0</v>
      </c>
      <c r="V33" s="15">
        <v>18.0</v>
      </c>
      <c r="W33" s="15">
        <v>74.0</v>
      </c>
      <c r="X33" s="13">
        <f t="shared" si="40"/>
        <v>79.56989247</v>
      </c>
      <c r="Y33" s="15">
        <v>2.0</v>
      </c>
      <c r="Z33" s="15">
        <v>2.0</v>
      </c>
      <c r="AA33" s="15">
        <v>10.0</v>
      </c>
      <c r="AB33" s="15">
        <v>14.0</v>
      </c>
      <c r="AC33" s="15">
        <v>88.0</v>
      </c>
      <c r="AD33" s="13">
        <f t="shared" si="41"/>
        <v>75.21367521</v>
      </c>
      <c r="AE33" s="15">
        <v>6.0</v>
      </c>
      <c r="AF33" s="15">
        <v>4.0</v>
      </c>
      <c r="AG33" s="15">
        <v>17.0</v>
      </c>
      <c r="AH33" s="15">
        <v>27.0</v>
      </c>
      <c r="AI33" s="13">
        <f t="shared" si="5"/>
        <v>115</v>
      </c>
      <c r="AJ33" s="13">
        <f t="shared" si="6"/>
        <v>78.76712329</v>
      </c>
      <c r="AK33" s="15">
        <v>3.0</v>
      </c>
      <c r="AL33" s="15">
        <v>3.0</v>
      </c>
      <c r="AM33" s="15">
        <v>19.0</v>
      </c>
      <c r="AN33" s="13">
        <f t="shared" si="7"/>
        <v>25</v>
      </c>
      <c r="AO33" s="13">
        <f t="shared" si="8"/>
        <v>140</v>
      </c>
      <c r="AP33" s="13">
        <f t="shared" si="9"/>
        <v>80</v>
      </c>
      <c r="AQ33" s="15">
        <v>1.0</v>
      </c>
      <c r="AR33" s="15">
        <v>2.0</v>
      </c>
      <c r="AS33" s="15">
        <v>5.0</v>
      </c>
      <c r="AT33" s="13">
        <f t="shared" si="10"/>
        <v>8</v>
      </c>
      <c r="AU33" s="15">
        <f t="shared" si="11"/>
        <v>148</v>
      </c>
      <c r="AV33" s="15">
        <f t="shared" si="12"/>
        <v>80.43478261</v>
      </c>
      <c r="AW33" s="13">
        <f t="shared" ref="AW33:AY33" si="68">D33+I33+N33+S33+Y33+AE33+AK33+AQ33</f>
        <v>31</v>
      </c>
      <c r="AX33" s="13">
        <f t="shared" si="68"/>
        <v>20</v>
      </c>
      <c r="AY33" s="13">
        <f t="shared" si="68"/>
        <v>97</v>
      </c>
      <c r="AZ33" s="15">
        <v>5.0</v>
      </c>
      <c r="BA33" s="15">
        <v>4.0</v>
      </c>
      <c r="BB33" s="15">
        <v>18.0</v>
      </c>
      <c r="BC33" s="13">
        <f t="shared" si="14"/>
        <v>27</v>
      </c>
      <c r="BD33" s="13">
        <f t="shared" si="15"/>
        <v>175</v>
      </c>
      <c r="BE33" s="13">
        <f t="shared" si="16"/>
        <v>82.54716981</v>
      </c>
      <c r="BF33" s="15">
        <v>6.0</v>
      </c>
      <c r="BG33" s="15">
        <v>3.0</v>
      </c>
      <c r="BH33" s="15">
        <v>20.0</v>
      </c>
      <c r="BI33" s="13">
        <f t="shared" si="17"/>
        <v>29</v>
      </c>
      <c r="BJ33" s="13">
        <f t="shared" si="18"/>
        <v>204</v>
      </c>
      <c r="BK33" s="13">
        <f t="shared" si="19"/>
        <v>81.6</v>
      </c>
      <c r="BL33" s="15">
        <v>13.0</v>
      </c>
      <c r="BM33" s="15">
        <v>4.0</v>
      </c>
      <c r="BN33" s="15">
        <v>9.0</v>
      </c>
      <c r="BO33" s="13">
        <f t="shared" si="20"/>
        <v>26</v>
      </c>
      <c r="BP33" s="13">
        <f t="shared" si="21"/>
        <v>230</v>
      </c>
      <c r="BQ33" s="13">
        <f t="shared" si="22"/>
        <v>83.33333333</v>
      </c>
      <c r="BR33" s="15">
        <v>6.0</v>
      </c>
      <c r="BS33" s="15">
        <v>3.0</v>
      </c>
      <c r="BT33" s="15">
        <v>15.0</v>
      </c>
      <c r="BU33" s="13">
        <f t="shared" si="23"/>
        <v>24</v>
      </c>
      <c r="BV33" s="13">
        <f t="shared" si="24"/>
        <v>254</v>
      </c>
      <c r="BW33" s="13">
        <f t="shared" si="25"/>
        <v>84.66666667</v>
      </c>
      <c r="BX33" s="21">
        <v>4.0</v>
      </c>
      <c r="BY33" s="21">
        <v>3.0</v>
      </c>
      <c r="BZ33" s="21">
        <v>18.0</v>
      </c>
      <c r="CA33" s="5">
        <f t="shared" si="26"/>
        <v>25</v>
      </c>
      <c r="CB33" s="5">
        <f t="shared" si="27"/>
        <v>255</v>
      </c>
      <c r="CC33" s="5">
        <f t="shared" si="28"/>
        <v>77.03927492</v>
      </c>
      <c r="CD33" s="21">
        <v>5.0</v>
      </c>
      <c r="CE33" s="21">
        <v>0.0</v>
      </c>
      <c r="CF33" s="21">
        <v>17.0</v>
      </c>
      <c r="CG33" s="5">
        <f t="shared" si="29"/>
        <v>22</v>
      </c>
      <c r="CH33" s="5">
        <f t="shared" si="30"/>
        <v>277</v>
      </c>
      <c r="CI33" s="5">
        <f t="shared" si="31"/>
        <v>83.43373494</v>
      </c>
      <c r="CJ33" s="21">
        <v>6.0</v>
      </c>
      <c r="CK33" s="21">
        <v>2.0</v>
      </c>
      <c r="CL33" s="21">
        <v>8.0</v>
      </c>
      <c r="CM33" s="5">
        <f t="shared" si="32"/>
        <v>16</v>
      </c>
      <c r="CN33" s="5">
        <f t="shared" si="33"/>
        <v>293</v>
      </c>
      <c r="CO33" s="5">
        <f t="shared" si="34"/>
        <v>81.61559889</v>
      </c>
      <c r="CP33" s="21">
        <v>0.0</v>
      </c>
      <c r="CQ33" s="21">
        <v>0.0</v>
      </c>
      <c r="CR33" s="21">
        <v>0.0</v>
      </c>
      <c r="CS33" s="21">
        <f t="shared" si="35"/>
        <v>0</v>
      </c>
      <c r="CT33" s="5">
        <f t="shared" si="36"/>
        <v>293</v>
      </c>
      <c r="CU33" s="5">
        <f t="shared" si="37"/>
        <v>79.83651226</v>
      </c>
      <c r="CV33" s="5">
        <f t="shared" si="38"/>
        <v>91</v>
      </c>
      <c r="CW33" s="5">
        <f t="shared" si="39"/>
        <v>202</v>
      </c>
    </row>
    <row r="34">
      <c r="A34" s="10">
        <v>29.0</v>
      </c>
      <c r="B34" s="8"/>
      <c r="C34" s="8" t="s">
        <v>50</v>
      </c>
      <c r="D34" s="8">
        <v>8.0</v>
      </c>
      <c r="E34" s="8">
        <v>4.0</v>
      </c>
      <c r="F34" s="8">
        <v>12.0</v>
      </c>
      <c r="G34" s="8">
        <v>24.0</v>
      </c>
      <c r="H34" s="8">
        <f t="shared" si="2"/>
        <v>85.71428571</v>
      </c>
      <c r="I34" s="34">
        <v>8.0</v>
      </c>
      <c r="J34" s="34">
        <v>4.0</v>
      </c>
      <c r="K34" s="34">
        <v>12.0</v>
      </c>
      <c r="L34" s="34">
        <v>48.0</v>
      </c>
      <c r="M34" s="34">
        <v>90.56</v>
      </c>
      <c r="N34" s="10">
        <v>3.0</v>
      </c>
      <c r="O34" s="8">
        <v>3.0</v>
      </c>
      <c r="P34" s="8">
        <v>12.0</v>
      </c>
      <c r="Q34" s="35">
        <f t="shared" si="3"/>
        <v>66</v>
      </c>
      <c r="R34" s="8">
        <f t="shared" si="4"/>
        <v>92.95774648</v>
      </c>
      <c r="S34" s="15">
        <v>6.0</v>
      </c>
      <c r="T34" s="15">
        <v>2.0</v>
      </c>
      <c r="U34" s="15">
        <v>12.0</v>
      </c>
      <c r="V34" s="15">
        <v>20.0</v>
      </c>
      <c r="W34" s="15">
        <v>86.0</v>
      </c>
      <c r="X34" s="13">
        <f t="shared" si="40"/>
        <v>92.47311828</v>
      </c>
      <c r="Y34" s="15">
        <v>5.0</v>
      </c>
      <c r="Z34" s="15">
        <v>4.0</v>
      </c>
      <c r="AA34" s="15">
        <v>13.0</v>
      </c>
      <c r="AB34" s="15">
        <v>22.0</v>
      </c>
      <c r="AC34" s="15">
        <v>108.0</v>
      </c>
      <c r="AD34" s="13">
        <f t="shared" si="41"/>
        <v>92.30769231</v>
      </c>
      <c r="AE34" s="15">
        <v>2.0</v>
      </c>
      <c r="AF34" s="15">
        <v>2.0</v>
      </c>
      <c r="AG34" s="15">
        <v>10.0</v>
      </c>
      <c r="AH34" s="15">
        <v>14.0</v>
      </c>
      <c r="AI34" s="13">
        <f t="shared" si="5"/>
        <v>122</v>
      </c>
      <c r="AJ34" s="13">
        <f t="shared" si="6"/>
        <v>83.56164384</v>
      </c>
      <c r="AK34" s="15">
        <v>3.0</v>
      </c>
      <c r="AL34" s="15">
        <v>3.0</v>
      </c>
      <c r="AM34" s="15">
        <v>20.0</v>
      </c>
      <c r="AN34" s="13">
        <f t="shared" si="7"/>
        <v>26</v>
      </c>
      <c r="AO34" s="13">
        <f t="shared" si="8"/>
        <v>148</v>
      </c>
      <c r="AP34" s="13">
        <f t="shared" si="9"/>
        <v>84.57142857</v>
      </c>
      <c r="AQ34" s="15">
        <v>2.0</v>
      </c>
      <c r="AR34" s="15">
        <v>2.0</v>
      </c>
      <c r="AS34" s="15">
        <v>5.0</v>
      </c>
      <c r="AT34" s="13">
        <f t="shared" si="10"/>
        <v>9</v>
      </c>
      <c r="AU34" s="15">
        <f t="shared" si="11"/>
        <v>157</v>
      </c>
      <c r="AV34" s="15">
        <f t="shared" si="12"/>
        <v>85.32608696</v>
      </c>
      <c r="AW34" s="13">
        <f t="shared" ref="AW34:AY34" si="69">D34+I34+N34+S34+Y34+AE34+AK34+AQ34</f>
        <v>37</v>
      </c>
      <c r="AX34" s="13">
        <f t="shared" si="69"/>
        <v>24</v>
      </c>
      <c r="AY34" s="13">
        <f t="shared" si="69"/>
        <v>96</v>
      </c>
      <c r="AZ34" s="15">
        <v>6.0</v>
      </c>
      <c r="BA34" s="15">
        <v>4.0</v>
      </c>
      <c r="BB34" s="15">
        <v>15.0</v>
      </c>
      <c r="BC34" s="13">
        <f t="shared" si="14"/>
        <v>25</v>
      </c>
      <c r="BD34" s="13">
        <f t="shared" si="15"/>
        <v>182</v>
      </c>
      <c r="BE34" s="13">
        <f t="shared" si="16"/>
        <v>85.8490566</v>
      </c>
      <c r="BF34" s="15">
        <v>9.0</v>
      </c>
      <c r="BG34" s="15">
        <v>4.0</v>
      </c>
      <c r="BH34" s="15">
        <v>25.0</v>
      </c>
      <c r="BI34" s="13">
        <f t="shared" si="17"/>
        <v>38</v>
      </c>
      <c r="BJ34" s="13">
        <f t="shared" si="18"/>
        <v>220</v>
      </c>
      <c r="BK34" s="13">
        <f t="shared" si="19"/>
        <v>88</v>
      </c>
      <c r="BL34" s="15">
        <v>11.0</v>
      </c>
      <c r="BM34" s="15">
        <v>3.0</v>
      </c>
      <c r="BN34" s="15">
        <v>9.0</v>
      </c>
      <c r="BO34" s="13">
        <f t="shared" si="20"/>
        <v>23</v>
      </c>
      <c r="BP34" s="13">
        <f t="shared" si="21"/>
        <v>243</v>
      </c>
      <c r="BQ34" s="13">
        <f t="shared" si="22"/>
        <v>88.04347826</v>
      </c>
      <c r="BR34" s="15">
        <v>5.0</v>
      </c>
      <c r="BS34" s="15">
        <v>3.0</v>
      </c>
      <c r="BT34" s="15">
        <v>9.0</v>
      </c>
      <c r="BU34" s="13">
        <f t="shared" si="23"/>
        <v>17</v>
      </c>
      <c r="BV34" s="13">
        <f t="shared" si="24"/>
        <v>260</v>
      </c>
      <c r="BW34" s="13">
        <f t="shared" si="25"/>
        <v>86.66666667</v>
      </c>
      <c r="BX34" s="21">
        <v>5.0</v>
      </c>
      <c r="BY34" s="21">
        <v>3.0</v>
      </c>
      <c r="BZ34" s="21">
        <v>15.0</v>
      </c>
      <c r="CA34" s="5">
        <f t="shared" si="26"/>
        <v>23</v>
      </c>
      <c r="CB34" s="5">
        <f t="shared" si="27"/>
        <v>266</v>
      </c>
      <c r="CC34" s="5">
        <f t="shared" si="28"/>
        <v>80.36253776</v>
      </c>
      <c r="CD34" s="21">
        <v>6.0</v>
      </c>
      <c r="CE34" s="21">
        <v>2.0</v>
      </c>
      <c r="CF34" s="21">
        <v>14.0</v>
      </c>
      <c r="CG34" s="5">
        <f t="shared" si="29"/>
        <v>22</v>
      </c>
      <c r="CH34" s="5">
        <f t="shared" si="30"/>
        <v>288</v>
      </c>
      <c r="CI34" s="5">
        <f t="shared" si="31"/>
        <v>86.74698795</v>
      </c>
      <c r="CJ34" s="21">
        <v>9.0</v>
      </c>
      <c r="CK34" s="21">
        <v>6.0</v>
      </c>
      <c r="CL34" s="21">
        <v>12.0</v>
      </c>
      <c r="CM34" s="5">
        <f t="shared" si="32"/>
        <v>27</v>
      </c>
      <c r="CN34" s="5">
        <f t="shared" si="33"/>
        <v>315</v>
      </c>
      <c r="CO34" s="5">
        <f t="shared" si="34"/>
        <v>87.74373259</v>
      </c>
      <c r="CP34" s="21">
        <v>2.0</v>
      </c>
      <c r="CQ34" s="21">
        <v>1.0</v>
      </c>
      <c r="CR34" s="21">
        <v>5.0</v>
      </c>
      <c r="CS34" s="21">
        <f t="shared" si="35"/>
        <v>8</v>
      </c>
      <c r="CT34" s="5">
        <f t="shared" si="36"/>
        <v>323</v>
      </c>
      <c r="CU34" s="5">
        <f t="shared" si="37"/>
        <v>88.01089918</v>
      </c>
      <c r="CV34" s="5">
        <f t="shared" si="38"/>
        <v>123</v>
      </c>
      <c r="CW34" s="5">
        <f t="shared" si="39"/>
        <v>200</v>
      </c>
    </row>
    <row r="35">
      <c r="A35" s="10">
        <v>30.0</v>
      </c>
      <c r="B35" s="8"/>
      <c r="C35" s="8" t="s">
        <v>51</v>
      </c>
      <c r="D35" s="8">
        <v>8.0</v>
      </c>
      <c r="E35" s="8">
        <v>4.0</v>
      </c>
      <c r="F35" s="8">
        <v>15.0</v>
      </c>
      <c r="G35" s="8">
        <v>27.0</v>
      </c>
      <c r="H35" s="8">
        <f t="shared" si="2"/>
        <v>96.42857143</v>
      </c>
      <c r="I35" s="34">
        <v>5.0</v>
      </c>
      <c r="J35" s="34">
        <v>4.0</v>
      </c>
      <c r="K35" s="34">
        <v>7.0</v>
      </c>
      <c r="L35" s="34">
        <v>43.0</v>
      </c>
      <c r="M35" s="34">
        <v>81.13</v>
      </c>
      <c r="N35" s="10">
        <v>2.0</v>
      </c>
      <c r="O35" s="8">
        <v>3.0</v>
      </c>
      <c r="P35" s="8">
        <v>9.0</v>
      </c>
      <c r="Q35" s="35">
        <f t="shared" si="3"/>
        <v>57</v>
      </c>
      <c r="R35" s="8">
        <f t="shared" si="4"/>
        <v>80.28169014</v>
      </c>
      <c r="S35" s="15">
        <v>0.0</v>
      </c>
      <c r="T35" s="15">
        <v>0.0</v>
      </c>
      <c r="U35" s="15">
        <v>0.0</v>
      </c>
      <c r="V35" s="15">
        <v>0.0</v>
      </c>
      <c r="W35" s="15">
        <v>57.0</v>
      </c>
      <c r="X35" s="13">
        <f t="shared" si="40"/>
        <v>61.29032258</v>
      </c>
      <c r="Y35" s="15">
        <v>0.0</v>
      </c>
      <c r="Z35" s="15">
        <v>0.0</v>
      </c>
      <c r="AA35" s="15">
        <v>0.0</v>
      </c>
      <c r="AB35" s="15">
        <v>0.0</v>
      </c>
      <c r="AC35" s="15">
        <v>57.0</v>
      </c>
      <c r="AD35" s="13">
        <f t="shared" si="41"/>
        <v>48.71794872</v>
      </c>
      <c r="AE35" s="15">
        <v>5.0</v>
      </c>
      <c r="AF35" s="15">
        <v>3.0</v>
      </c>
      <c r="AG35" s="15">
        <v>14.0</v>
      </c>
      <c r="AH35" s="15">
        <v>22.0</v>
      </c>
      <c r="AI35" s="13">
        <f t="shared" si="5"/>
        <v>79</v>
      </c>
      <c r="AJ35" s="41">
        <f t="shared" si="6"/>
        <v>54.10958904</v>
      </c>
      <c r="AK35" s="15">
        <v>3.0</v>
      </c>
      <c r="AL35" s="15">
        <v>1.0</v>
      </c>
      <c r="AM35" s="15">
        <v>23.0</v>
      </c>
      <c r="AN35" s="13">
        <f t="shared" si="7"/>
        <v>27</v>
      </c>
      <c r="AO35" s="13">
        <f t="shared" si="8"/>
        <v>106</v>
      </c>
      <c r="AP35" s="41">
        <f t="shared" si="9"/>
        <v>60.57142857</v>
      </c>
      <c r="AQ35" s="15">
        <v>2.0</v>
      </c>
      <c r="AR35" s="15">
        <v>2.0</v>
      </c>
      <c r="AS35" s="15">
        <v>5.0</v>
      </c>
      <c r="AT35" s="13">
        <f t="shared" si="10"/>
        <v>9</v>
      </c>
      <c r="AU35" s="15">
        <f t="shared" si="11"/>
        <v>115</v>
      </c>
      <c r="AV35" s="15">
        <f t="shared" si="12"/>
        <v>62.5</v>
      </c>
      <c r="AW35" s="13">
        <f t="shared" ref="AW35:AY35" si="70">D35+I35+N35+S35+Y35+AE35+AK35+AQ35</f>
        <v>25</v>
      </c>
      <c r="AX35" s="13">
        <f t="shared" si="70"/>
        <v>17</v>
      </c>
      <c r="AY35" s="13">
        <f t="shared" si="70"/>
        <v>73</v>
      </c>
      <c r="AZ35" s="15">
        <v>0.0</v>
      </c>
      <c r="BA35" s="15">
        <v>0.0</v>
      </c>
      <c r="BB35" s="15">
        <v>0.0</v>
      </c>
      <c r="BC35" s="13">
        <f t="shared" si="14"/>
        <v>0</v>
      </c>
      <c r="BD35" s="13">
        <f t="shared" si="15"/>
        <v>115</v>
      </c>
      <c r="BE35" s="41">
        <f t="shared" si="16"/>
        <v>54.24528302</v>
      </c>
      <c r="BF35" s="13"/>
      <c r="BG35" s="13"/>
      <c r="BH35" s="13"/>
      <c r="BI35" s="13">
        <f t="shared" si="17"/>
        <v>0</v>
      </c>
      <c r="BJ35" s="13">
        <f t="shared" si="18"/>
        <v>115</v>
      </c>
      <c r="BK35" s="41">
        <f t="shared" si="19"/>
        <v>46</v>
      </c>
      <c r="BL35" s="42"/>
      <c r="BM35" s="42"/>
      <c r="BN35" s="42"/>
      <c r="BO35" s="13">
        <f t="shared" si="20"/>
        <v>0</v>
      </c>
      <c r="BP35" s="13">
        <f t="shared" si="21"/>
        <v>115</v>
      </c>
      <c r="BQ35" s="41">
        <f t="shared" si="22"/>
        <v>41.66666667</v>
      </c>
      <c r="BR35" s="42">
        <v>0.0</v>
      </c>
      <c r="BS35" s="42">
        <v>0.0</v>
      </c>
      <c r="BT35" s="42">
        <v>0.0</v>
      </c>
      <c r="BU35" s="13">
        <f t="shared" si="23"/>
        <v>0</v>
      </c>
      <c r="BV35" s="13">
        <f t="shared" si="24"/>
        <v>115</v>
      </c>
      <c r="BW35" s="41">
        <f t="shared" si="25"/>
        <v>38.33333333</v>
      </c>
      <c r="BX35" s="43">
        <v>0.0</v>
      </c>
      <c r="BY35" s="43">
        <v>0.0</v>
      </c>
      <c r="BZ35" s="44"/>
      <c r="CA35" s="5">
        <f t="shared" si="26"/>
        <v>0</v>
      </c>
      <c r="CB35" s="5">
        <f t="shared" si="27"/>
        <v>115</v>
      </c>
      <c r="CC35" s="5">
        <f t="shared" si="28"/>
        <v>34.74320242</v>
      </c>
      <c r="CD35" s="43">
        <v>0.0</v>
      </c>
      <c r="CE35" s="43">
        <v>0.0</v>
      </c>
      <c r="CF35" s="43">
        <v>0.0</v>
      </c>
      <c r="CG35" s="5">
        <f t="shared" si="29"/>
        <v>0</v>
      </c>
      <c r="CH35" s="5">
        <f t="shared" si="30"/>
        <v>115</v>
      </c>
      <c r="CI35" s="5">
        <f t="shared" si="31"/>
        <v>34.63855422</v>
      </c>
      <c r="CJ35" s="21">
        <v>0.0</v>
      </c>
      <c r="CK35" s="21">
        <v>0.0</v>
      </c>
      <c r="CL35" s="21">
        <v>0.0</v>
      </c>
      <c r="CM35" s="5">
        <f t="shared" si="32"/>
        <v>0</v>
      </c>
      <c r="CN35" s="5">
        <f t="shared" si="33"/>
        <v>115</v>
      </c>
      <c r="CO35" s="5">
        <f t="shared" si="34"/>
        <v>32.03342618</v>
      </c>
      <c r="CP35" s="43">
        <v>0.0</v>
      </c>
      <c r="CQ35" s="43">
        <v>0.0</v>
      </c>
      <c r="CR35" s="43">
        <v>0.0</v>
      </c>
      <c r="CS35" s="21">
        <f t="shared" si="35"/>
        <v>0</v>
      </c>
      <c r="CT35" s="5">
        <f t="shared" si="36"/>
        <v>115</v>
      </c>
      <c r="CU35" s="44">
        <f t="shared" si="37"/>
        <v>31.33514986</v>
      </c>
      <c r="CV35" s="5">
        <f t="shared" si="38"/>
        <v>42</v>
      </c>
      <c r="CW35" s="5">
        <f t="shared" si="39"/>
        <v>73</v>
      </c>
    </row>
    <row r="36">
      <c r="A36" s="10">
        <v>31.0</v>
      </c>
      <c r="B36" s="8"/>
      <c r="C36" s="8" t="s">
        <v>52</v>
      </c>
      <c r="D36" s="8">
        <v>8.0</v>
      </c>
      <c r="E36" s="8">
        <v>4.0</v>
      </c>
      <c r="F36" s="8">
        <v>12.0</v>
      </c>
      <c r="G36" s="8">
        <v>24.0</v>
      </c>
      <c r="H36" s="8">
        <f t="shared" si="2"/>
        <v>85.71428571</v>
      </c>
      <c r="I36" s="34">
        <v>8.0</v>
      </c>
      <c r="J36" s="34">
        <v>5.0</v>
      </c>
      <c r="K36" s="34">
        <v>9.0</v>
      </c>
      <c r="L36" s="34">
        <v>46.0</v>
      </c>
      <c r="M36" s="34">
        <v>86.79</v>
      </c>
      <c r="N36" s="10">
        <v>2.0</v>
      </c>
      <c r="O36" s="8">
        <v>3.0</v>
      </c>
      <c r="P36" s="8">
        <v>12.0</v>
      </c>
      <c r="Q36" s="35">
        <f t="shared" si="3"/>
        <v>63</v>
      </c>
      <c r="R36" s="8">
        <f t="shared" si="4"/>
        <v>88.73239437</v>
      </c>
      <c r="S36" s="15">
        <v>6.0</v>
      </c>
      <c r="T36" s="15">
        <v>2.0</v>
      </c>
      <c r="U36" s="15">
        <v>10.0</v>
      </c>
      <c r="V36" s="15">
        <v>18.0</v>
      </c>
      <c r="W36" s="15">
        <v>81.0</v>
      </c>
      <c r="X36" s="13">
        <f t="shared" si="40"/>
        <v>87.09677419</v>
      </c>
      <c r="Y36" s="15">
        <v>4.0</v>
      </c>
      <c r="Z36" s="15">
        <v>3.0</v>
      </c>
      <c r="AA36" s="15">
        <v>10.0</v>
      </c>
      <c r="AB36" s="15">
        <v>17.0</v>
      </c>
      <c r="AC36" s="15">
        <v>98.0</v>
      </c>
      <c r="AD36" s="13">
        <f t="shared" si="41"/>
        <v>83.76068376</v>
      </c>
      <c r="AE36" s="15">
        <v>5.0</v>
      </c>
      <c r="AF36" s="15">
        <v>3.0</v>
      </c>
      <c r="AG36" s="15">
        <v>16.0</v>
      </c>
      <c r="AH36" s="15">
        <v>24.0</v>
      </c>
      <c r="AI36" s="13">
        <f t="shared" si="5"/>
        <v>122</v>
      </c>
      <c r="AJ36" s="13">
        <f t="shared" si="6"/>
        <v>83.56164384</v>
      </c>
      <c r="AK36" s="15">
        <v>3.0</v>
      </c>
      <c r="AL36" s="15">
        <v>3.0</v>
      </c>
      <c r="AM36" s="15">
        <v>14.0</v>
      </c>
      <c r="AN36" s="13">
        <f t="shared" si="7"/>
        <v>20</v>
      </c>
      <c r="AO36" s="13">
        <f t="shared" si="8"/>
        <v>142</v>
      </c>
      <c r="AP36" s="13">
        <f t="shared" si="9"/>
        <v>81.14285714</v>
      </c>
      <c r="AQ36" s="15">
        <v>0.0</v>
      </c>
      <c r="AR36" s="15">
        <v>1.0</v>
      </c>
      <c r="AS36" s="15">
        <v>5.0</v>
      </c>
      <c r="AT36" s="13">
        <f t="shared" si="10"/>
        <v>6</v>
      </c>
      <c r="AU36" s="15">
        <f t="shared" si="11"/>
        <v>148</v>
      </c>
      <c r="AV36" s="15">
        <f t="shared" si="12"/>
        <v>80.43478261</v>
      </c>
      <c r="AW36" s="13">
        <f t="shared" ref="AW36:AY36" si="71">D36+I36+N36+S36+Y36+AE36+AK36+AQ36</f>
        <v>36</v>
      </c>
      <c r="AX36" s="13">
        <f t="shared" si="71"/>
        <v>24</v>
      </c>
      <c r="AY36" s="13">
        <f t="shared" si="71"/>
        <v>88</v>
      </c>
      <c r="AZ36" s="15">
        <v>6.0</v>
      </c>
      <c r="BA36" s="15">
        <v>4.0</v>
      </c>
      <c r="BB36" s="15">
        <v>15.0</v>
      </c>
      <c r="BC36" s="13">
        <f t="shared" si="14"/>
        <v>25</v>
      </c>
      <c r="BD36" s="13">
        <f t="shared" si="15"/>
        <v>173</v>
      </c>
      <c r="BE36" s="13">
        <f t="shared" si="16"/>
        <v>81.60377358</v>
      </c>
      <c r="BF36" s="15">
        <v>9.0</v>
      </c>
      <c r="BG36" s="15">
        <v>3.0</v>
      </c>
      <c r="BH36" s="15">
        <v>25.0</v>
      </c>
      <c r="BI36" s="13">
        <f t="shared" si="17"/>
        <v>37</v>
      </c>
      <c r="BJ36" s="13">
        <f t="shared" si="18"/>
        <v>210</v>
      </c>
      <c r="BK36" s="13">
        <f t="shared" si="19"/>
        <v>84</v>
      </c>
      <c r="BL36" s="15">
        <v>8.0</v>
      </c>
      <c r="BM36" s="15">
        <v>3.0</v>
      </c>
      <c r="BN36" s="15">
        <v>7.0</v>
      </c>
      <c r="BO36" s="13">
        <f t="shared" si="20"/>
        <v>18</v>
      </c>
      <c r="BP36" s="13">
        <f t="shared" si="21"/>
        <v>228</v>
      </c>
      <c r="BQ36" s="13">
        <f t="shared" si="22"/>
        <v>82.60869565</v>
      </c>
      <c r="BR36" s="15">
        <v>6.0</v>
      </c>
      <c r="BS36" s="15">
        <v>3.0</v>
      </c>
      <c r="BT36" s="15">
        <v>15.0</v>
      </c>
      <c r="BU36" s="13">
        <f t="shared" si="23"/>
        <v>24</v>
      </c>
      <c r="BV36" s="13">
        <f t="shared" si="24"/>
        <v>252</v>
      </c>
      <c r="BW36" s="13">
        <f t="shared" si="25"/>
        <v>84</v>
      </c>
      <c r="BX36" s="21">
        <v>5.0</v>
      </c>
      <c r="BY36" s="21">
        <v>3.0</v>
      </c>
      <c r="BZ36" s="21">
        <v>20.0</v>
      </c>
      <c r="CA36" s="5">
        <f t="shared" si="26"/>
        <v>28</v>
      </c>
      <c r="CB36" s="5">
        <f t="shared" si="27"/>
        <v>256</v>
      </c>
      <c r="CC36" s="5">
        <f t="shared" si="28"/>
        <v>77.34138973</v>
      </c>
      <c r="CD36" s="21">
        <v>4.0</v>
      </c>
      <c r="CE36" s="21">
        <v>0.0</v>
      </c>
      <c r="CF36" s="21">
        <v>13.0</v>
      </c>
      <c r="CG36" s="5">
        <f t="shared" si="29"/>
        <v>17</v>
      </c>
      <c r="CH36" s="5">
        <f t="shared" si="30"/>
        <v>273</v>
      </c>
      <c r="CI36" s="5">
        <f t="shared" si="31"/>
        <v>82.22891566</v>
      </c>
      <c r="CJ36" s="21">
        <v>9.0</v>
      </c>
      <c r="CK36" s="21">
        <v>6.0</v>
      </c>
      <c r="CL36" s="21">
        <v>12.0</v>
      </c>
      <c r="CM36" s="5">
        <f t="shared" si="32"/>
        <v>27</v>
      </c>
      <c r="CN36" s="5">
        <f t="shared" si="33"/>
        <v>300</v>
      </c>
      <c r="CO36" s="5">
        <f t="shared" si="34"/>
        <v>83.56545961</v>
      </c>
      <c r="CP36" s="21">
        <v>2.0</v>
      </c>
      <c r="CQ36" s="21">
        <v>1.0</v>
      </c>
      <c r="CR36" s="21">
        <v>5.0</v>
      </c>
      <c r="CS36" s="21">
        <f t="shared" si="35"/>
        <v>8</v>
      </c>
      <c r="CT36" s="5">
        <f t="shared" si="36"/>
        <v>308</v>
      </c>
      <c r="CU36" s="5">
        <f t="shared" si="37"/>
        <v>83.92370572</v>
      </c>
      <c r="CV36" s="5">
        <f t="shared" si="38"/>
        <v>108</v>
      </c>
      <c r="CW36" s="5">
        <f t="shared" si="39"/>
        <v>200</v>
      </c>
    </row>
    <row r="37">
      <c r="A37" s="10">
        <v>32.0</v>
      </c>
      <c r="B37" s="8"/>
      <c r="C37" s="8" t="s">
        <v>53</v>
      </c>
      <c r="D37" s="8">
        <v>8.0</v>
      </c>
      <c r="E37" s="8">
        <v>3.0</v>
      </c>
      <c r="F37" s="8">
        <v>12.0</v>
      </c>
      <c r="G37" s="8">
        <v>23.0</v>
      </c>
      <c r="H37" s="8">
        <f t="shared" si="2"/>
        <v>82.14285714</v>
      </c>
      <c r="I37" s="34">
        <v>8.0</v>
      </c>
      <c r="J37" s="34">
        <v>5.0</v>
      </c>
      <c r="K37" s="34">
        <v>12.0</v>
      </c>
      <c r="L37" s="34">
        <v>53.0</v>
      </c>
      <c r="M37" s="34">
        <v>100.0</v>
      </c>
      <c r="N37" s="10">
        <v>2.0</v>
      </c>
      <c r="O37" s="8">
        <v>2.0</v>
      </c>
      <c r="P37" s="8">
        <v>10.0</v>
      </c>
      <c r="Q37" s="35">
        <f t="shared" si="3"/>
        <v>67</v>
      </c>
      <c r="R37" s="8">
        <f t="shared" si="4"/>
        <v>94.36619718</v>
      </c>
      <c r="S37" s="15">
        <v>6.0</v>
      </c>
      <c r="T37" s="15">
        <v>2.0</v>
      </c>
      <c r="U37" s="15">
        <v>10.0</v>
      </c>
      <c r="V37" s="15">
        <v>18.0</v>
      </c>
      <c r="W37" s="15">
        <v>85.0</v>
      </c>
      <c r="X37" s="13">
        <f t="shared" si="40"/>
        <v>91.39784946</v>
      </c>
      <c r="Y37" s="15">
        <v>5.0</v>
      </c>
      <c r="Z37" s="15">
        <v>4.0</v>
      </c>
      <c r="AA37" s="15">
        <v>15.0</v>
      </c>
      <c r="AB37" s="15">
        <v>24.0</v>
      </c>
      <c r="AC37" s="15">
        <v>105.0</v>
      </c>
      <c r="AD37" s="13">
        <f t="shared" si="41"/>
        <v>89.74358974</v>
      </c>
      <c r="AE37" s="15">
        <v>6.0</v>
      </c>
      <c r="AF37" s="15">
        <v>4.0</v>
      </c>
      <c r="AG37" s="15">
        <v>17.0</v>
      </c>
      <c r="AH37" s="15">
        <v>27.0</v>
      </c>
      <c r="AI37" s="13">
        <f t="shared" si="5"/>
        <v>132</v>
      </c>
      <c r="AJ37" s="13">
        <f t="shared" si="6"/>
        <v>90.4109589</v>
      </c>
      <c r="AK37" s="15">
        <v>3.0</v>
      </c>
      <c r="AL37" s="15">
        <v>3.0</v>
      </c>
      <c r="AM37" s="15">
        <v>20.0</v>
      </c>
      <c r="AN37" s="13">
        <f t="shared" si="7"/>
        <v>26</v>
      </c>
      <c r="AO37" s="13">
        <f t="shared" si="8"/>
        <v>158</v>
      </c>
      <c r="AP37" s="13">
        <f t="shared" si="9"/>
        <v>90.28571429</v>
      </c>
      <c r="AQ37" s="15">
        <v>2.0</v>
      </c>
      <c r="AR37" s="15">
        <v>2.0</v>
      </c>
      <c r="AS37" s="15">
        <v>5.0</v>
      </c>
      <c r="AT37" s="13">
        <f t="shared" si="10"/>
        <v>9</v>
      </c>
      <c r="AU37" s="15">
        <f t="shared" si="11"/>
        <v>167</v>
      </c>
      <c r="AV37" s="15">
        <f t="shared" si="12"/>
        <v>90.76086957</v>
      </c>
      <c r="AW37" s="13">
        <f t="shared" ref="AW37:AY37" si="72">D37+I37+N37+S37+Y37+AE37+AK37+AQ37</f>
        <v>40</v>
      </c>
      <c r="AX37" s="13">
        <f t="shared" si="72"/>
        <v>25</v>
      </c>
      <c r="AY37" s="13">
        <f t="shared" si="72"/>
        <v>101</v>
      </c>
      <c r="AZ37" s="15">
        <v>4.0</v>
      </c>
      <c r="BA37" s="15">
        <v>3.0</v>
      </c>
      <c r="BB37" s="15">
        <v>18.0</v>
      </c>
      <c r="BC37" s="13">
        <f t="shared" si="14"/>
        <v>25</v>
      </c>
      <c r="BD37" s="13">
        <f t="shared" si="15"/>
        <v>192</v>
      </c>
      <c r="BE37" s="13">
        <f t="shared" si="16"/>
        <v>90.56603774</v>
      </c>
      <c r="BF37" s="15">
        <v>7.0</v>
      </c>
      <c r="BG37" s="15">
        <v>3.0</v>
      </c>
      <c r="BH37" s="15">
        <v>20.0</v>
      </c>
      <c r="BI37" s="13">
        <f t="shared" si="17"/>
        <v>30</v>
      </c>
      <c r="BJ37" s="13">
        <f t="shared" si="18"/>
        <v>222</v>
      </c>
      <c r="BK37" s="13">
        <f t="shared" si="19"/>
        <v>88.8</v>
      </c>
      <c r="BL37" s="15">
        <v>12.0</v>
      </c>
      <c r="BM37" s="15">
        <v>3.0</v>
      </c>
      <c r="BN37" s="15">
        <v>9.0</v>
      </c>
      <c r="BO37" s="13">
        <f t="shared" si="20"/>
        <v>24</v>
      </c>
      <c r="BP37" s="13">
        <f t="shared" si="21"/>
        <v>246</v>
      </c>
      <c r="BQ37" s="13">
        <f t="shared" si="22"/>
        <v>89.13043478</v>
      </c>
      <c r="BR37" s="15">
        <v>6.0</v>
      </c>
      <c r="BS37" s="15">
        <v>2.0</v>
      </c>
      <c r="BT37" s="15">
        <v>15.0</v>
      </c>
      <c r="BU37" s="13">
        <f t="shared" si="23"/>
        <v>23</v>
      </c>
      <c r="BV37" s="13">
        <f t="shared" si="24"/>
        <v>269</v>
      </c>
      <c r="BW37" s="13">
        <f t="shared" si="25"/>
        <v>89.66666667</v>
      </c>
      <c r="BX37" s="21">
        <v>5.0</v>
      </c>
      <c r="BY37" s="21">
        <v>3.0</v>
      </c>
      <c r="BZ37" s="21">
        <v>20.0</v>
      </c>
      <c r="CA37" s="5">
        <f t="shared" si="26"/>
        <v>28</v>
      </c>
      <c r="CB37" s="5">
        <f t="shared" si="27"/>
        <v>274</v>
      </c>
      <c r="CC37" s="5">
        <f t="shared" si="28"/>
        <v>82.77945619</v>
      </c>
      <c r="CD37" s="21">
        <v>5.0</v>
      </c>
      <c r="CE37" s="21">
        <v>2.0</v>
      </c>
      <c r="CF37" s="21">
        <v>12.0</v>
      </c>
      <c r="CG37" s="5">
        <f t="shared" si="29"/>
        <v>19</v>
      </c>
      <c r="CH37" s="5">
        <f t="shared" si="30"/>
        <v>293</v>
      </c>
      <c r="CI37" s="5">
        <f t="shared" si="31"/>
        <v>88.25301205</v>
      </c>
      <c r="CJ37" s="21">
        <v>9.0</v>
      </c>
      <c r="CK37" s="21">
        <v>6.0</v>
      </c>
      <c r="CL37" s="21">
        <v>12.0</v>
      </c>
      <c r="CM37" s="5">
        <f t="shared" si="32"/>
        <v>27</v>
      </c>
      <c r="CN37" s="5">
        <f t="shared" si="33"/>
        <v>320</v>
      </c>
      <c r="CO37" s="5">
        <f t="shared" si="34"/>
        <v>89.13649025</v>
      </c>
      <c r="CP37" s="21">
        <v>2.0</v>
      </c>
      <c r="CQ37" s="21">
        <v>1.0</v>
      </c>
      <c r="CR37" s="21">
        <v>5.0</v>
      </c>
      <c r="CS37" s="21">
        <f t="shared" si="35"/>
        <v>8</v>
      </c>
      <c r="CT37" s="5">
        <f t="shared" si="36"/>
        <v>328</v>
      </c>
      <c r="CU37" s="5">
        <f t="shared" si="37"/>
        <v>89.373297</v>
      </c>
      <c r="CV37" s="5">
        <f t="shared" si="38"/>
        <v>116</v>
      </c>
      <c r="CW37" s="5">
        <f t="shared" si="39"/>
        <v>212</v>
      </c>
    </row>
    <row r="38">
      <c r="A38" s="10">
        <v>33.0</v>
      </c>
      <c r="B38" s="8"/>
      <c r="C38" s="8" t="s">
        <v>54</v>
      </c>
      <c r="D38" s="8">
        <v>9.0</v>
      </c>
      <c r="E38" s="8">
        <v>4.0</v>
      </c>
      <c r="F38" s="8">
        <v>15.0</v>
      </c>
      <c r="G38" s="8">
        <v>28.0</v>
      </c>
      <c r="H38" s="8">
        <f t="shared" si="2"/>
        <v>100</v>
      </c>
      <c r="I38" s="34">
        <v>8.0</v>
      </c>
      <c r="J38" s="34">
        <v>5.0</v>
      </c>
      <c r="K38" s="34">
        <v>12.0</v>
      </c>
      <c r="L38" s="34">
        <v>53.0</v>
      </c>
      <c r="M38" s="34">
        <v>100.0</v>
      </c>
      <c r="N38" s="10">
        <v>3.0</v>
      </c>
      <c r="O38" s="8">
        <v>2.0</v>
      </c>
      <c r="P38" s="8">
        <v>8.0</v>
      </c>
      <c r="Q38" s="35">
        <f t="shared" si="3"/>
        <v>66</v>
      </c>
      <c r="R38" s="8">
        <f t="shared" si="4"/>
        <v>92.95774648</v>
      </c>
      <c r="S38" s="15">
        <v>7.0</v>
      </c>
      <c r="T38" s="15">
        <v>3.0</v>
      </c>
      <c r="U38" s="15">
        <v>12.0</v>
      </c>
      <c r="V38" s="15">
        <v>22.0</v>
      </c>
      <c r="W38" s="15">
        <v>88.0</v>
      </c>
      <c r="X38" s="13">
        <f t="shared" si="40"/>
        <v>94.62365591</v>
      </c>
      <c r="Y38" s="15">
        <v>5.0</v>
      </c>
      <c r="Z38" s="15">
        <v>4.0</v>
      </c>
      <c r="AA38" s="15">
        <v>15.0</v>
      </c>
      <c r="AB38" s="15">
        <v>24.0</v>
      </c>
      <c r="AC38" s="15">
        <v>112.0</v>
      </c>
      <c r="AD38" s="13">
        <f t="shared" si="41"/>
        <v>95.72649573</v>
      </c>
      <c r="AE38" s="15">
        <v>6.0</v>
      </c>
      <c r="AF38" s="15">
        <v>3.0</v>
      </c>
      <c r="AG38" s="15">
        <v>19.0</v>
      </c>
      <c r="AH38" s="15">
        <v>28.0</v>
      </c>
      <c r="AI38" s="13">
        <f t="shared" si="5"/>
        <v>140</v>
      </c>
      <c r="AJ38" s="13">
        <f t="shared" si="6"/>
        <v>95.89041096</v>
      </c>
      <c r="AK38" s="15">
        <v>3.0</v>
      </c>
      <c r="AL38" s="15">
        <v>3.0</v>
      </c>
      <c r="AM38" s="15">
        <v>22.0</v>
      </c>
      <c r="AN38" s="13">
        <f t="shared" si="7"/>
        <v>28</v>
      </c>
      <c r="AO38" s="13">
        <f t="shared" si="8"/>
        <v>168</v>
      </c>
      <c r="AP38" s="13">
        <f t="shared" si="9"/>
        <v>96</v>
      </c>
      <c r="AQ38" s="15">
        <v>2.0</v>
      </c>
      <c r="AR38" s="15">
        <v>2.0</v>
      </c>
      <c r="AS38" s="15">
        <v>5.0</v>
      </c>
      <c r="AT38" s="13">
        <f t="shared" si="10"/>
        <v>9</v>
      </c>
      <c r="AU38" s="15">
        <f t="shared" si="11"/>
        <v>177</v>
      </c>
      <c r="AV38" s="15">
        <f t="shared" si="12"/>
        <v>96.19565217</v>
      </c>
      <c r="AW38" s="13">
        <f t="shared" ref="AW38:AY38" si="73">D38+I38+N38+S38+Y38+AE38+AK38+AQ38</f>
        <v>43</v>
      </c>
      <c r="AX38" s="13">
        <f t="shared" si="73"/>
        <v>26</v>
      </c>
      <c r="AY38" s="13">
        <f t="shared" si="73"/>
        <v>108</v>
      </c>
      <c r="AZ38" s="15">
        <v>5.0</v>
      </c>
      <c r="BA38" s="15">
        <v>3.0</v>
      </c>
      <c r="BB38" s="15">
        <v>15.0</v>
      </c>
      <c r="BC38" s="13">
        <f t="shared" si="14"/>
        <v>23</v>
      </c>
      <c r="BD38" s="13">
        <f t="shared" si="15"/>
        <v>200</v>
      </c>
      <c r="BE38" s="13">
        <f t="shared" si="16"/>
        <v>94.33962264</v>
      </c>
      <c r="BF38" s="15">
        <v>9.0</v>
      </c>
      <c r="BG38" s="15">
        <v>4.0</v>
      </c>
      <c r="BH38" s="15">
        <v>25.0</v>
      </c>
      <c r="BI38" s="13">
        <f t="shared" si="17"/>
        <v>38</v>
      </c>
      <c r="BJ38" s="13">
        <f t="shared" si="18"/>
        <v>238</v>
      </c>
      <c r="BK38" s="13">
        <f t="shared" si="19"/>
        <v>95.2</v>
      </c>
      <c r="BL38" s="15">
        <v>13.0</v>
      </c>
      <c r="BM38" s="15">
        <v>4.0</v>
      </c>
      <c r="BN38" s="15">
        <v>9.0</v>
      </c>
      <c r="BO38" s="13">
        <f t="shared" si="20"/>
        <v>26</v>
      </c>
      <c r="BP38" s="13">
        <f t="shared" si="21"/>
        <v>264</v>
      </c>
      <c r="BQ38" s="13">
        <f t="shared" si="22"/>
        <v>95.65217391</v>
      </c>
      <c r="BR38" s="15">
        <v>6.0</v>
      </c>
      <c r="BS38" s="15">
        <v>3.0</v>
      </c>
      <c r="BT38" s="15">
        <v>15.0</v>
      </c>
      <c r="BU38" s="13">
        <f t="shared" si="23"/>
        <v>24</v>
      </c>
      <c r="BV38" s="13">
        <f t="shared" si="24"/>
        <v>288</v>
      </c>
      <c r="BW38" s="13">
        <f t="shared" si="25"/>
        <v>96</v>
      </c>
      <c r="BX38" s="21">
        <v>5.0</v>
      </c>
      <c r="BY38" s="21">
        <v>3.0</v>
      </c>
      <c r="BZ38" s="21">
        <v>23.0</v>
      </c>
      <c r="CA38" s="5">
        <f t="shared" si="26"/>
        <v>31</v>
      </c>
      <c r="CB38" s="5">
        <f t="shared" si="27"/>
        <v>295</v>
      </c>
      <c r="CC38" s="5">
        <f t="shared" si="28"/>
        <v>89.12386707</v>
      </c>
      <c r="CD38" s="21">
        <v>6.0</v>
      </c>
      <c r="CE38" s="21">
        <v>2.0</v>
      </c>
      <c r="CF38" s="21">
        <v>17.0</v>
      </c>
      <c r="CG38" s="5">
        <f t="shared" si="29"/>
        <v>25</v>
      </c>
      <c r="CH38" s="5">
        <f t="shared" si="30"/>
        <v>320</v>
      </c>
      <c r="CI38" s="5">
        <f t="shared" si="31"/>
        <v>96.38554217</v>
      </c>
      <c r="CJ38" s="21">
        <v>9.0</v>
      </c>
      <c r="CK38" s="21">
        <v>6.0</v>
      </c>
      <c r="CL38" s="21">
        <v>12.0</v>
      </c>
      <c r="CM38" s="5">
        <f t="shared" si="32"/>
        <v>27</v>
      </c>
      <c r="CN38" s="5">
        <f t="shared" si="33"/>
        <v>347</v>
      </c>
      <c r="CO38" s="5">
        <f t="shared" si="34"/>
        <v>96.65738162</v>
      </c>
      <c r="CP38" s="21">
        <v>2.0</v>
      </c>
      <c r="CQ38" s="21">
        <v>1.0</v>
      </c>
      <c r="CR38" s="21">
        <v>5.0</v>
      </c>
      <c r="CS38" s="21">
        <f t="shared" si="35"/>
        <v>8</v>
      </c>
      <c r="CT38" s="5">
        <f t="shared" si="36"/>
        <v>355</v>
      </c>
      <c r="CU38" s="5">
        <f t="shared" si="37"/>
        <v>96.73024523</v>
      </c>
      <c r="CV38" s="5">
        <f t="shared" si="38"/>
        <v>126</v>
      </c>
      <c r="CW38" s="5">
        <f t="shared" si="39"/>
        <v>229</v>
      </c>
    </row>
    <row r="3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</row>
    <row r="4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</row>
  </sheetData>
  <mergeCells count="16">
    <mergeCell ref="D3:H3"/>
    <mergeCell ref="I3:M3"/>
    <mergeCell ref="N3:R3"/>
    <mergeCell ref="Y3:AD3"/>
    <mergeCell ref="AE3:AJ3"/>
    <mergeCell ref="AK3:AP3"/>
    <mergeCell ref="AQ3:AV3"/>
    <mergeCell ref="CJ3:CO3"/>
    <mergeCell ref="CP3:CU3"/>
    <mergeCell ref="AW3:AX3"/>
    <mergeCell ref="AZ3:BE3"/>
    <mergeCell ref="BF3:BK3"/>
    <mergeCell ref="BL3:BQ3"/>
    <mergeCell ref="BR3:BW3"/>
    <mergeCell ref="BX3:CC3"/>
    <mergeCell ref="CD3:CI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4.88"/>
    <col customWidth="1" min="2" max="2" width="9.88"/>
    <col customWidth="1" min="3" max="3" width="9.0"/>
    <col customWidth="1" min="6" max="6" width="9.88"/>
    <col customWidth="1" min="7" max="7" width="8.25"/>
    <col customWidth="1" min="8" max="8" width="18.0"/>
    <col customWidth="1" min="9" max="9" width="8.38"/>
    <col customWidth="1" min="10" max="10" width="7.5"/>
    <col customWidth="1" min="11" max="11" width="10.88"/>
    <col customWidth="1" min="12" max="12" width="10.13"/>
    <col customWidth="1" min="13" max="13" width="8.25"/>
    <col customWidth="1" min="14" max="14" width="10.75"/>
    <col customWidth="1" min="15" max="15" width="18.0"/>
  </cols>
  <sheetData>
    <row r="1">
      <c r="B1" s="21" t="s">
        <v>2</v>
      </c>
      <c r="I1" s="21" t="s">
        <v>3</v>
      </c>
      <c r="P1" s="21" t="s">
        <v>4</v>
      </c>
      <c r="W1" s="21" t="s">
        <v>55</v>
      </c>
      <c r="AD1" s="21" t="s">
        <v>56</v>
      </c>
      <c r="AK1" s="21" t="s">
        <v>57</v>
      </c>
      <c r="AR1" s="21" t="s">
        <v>58</v>
      </c>
      <c r="AY1" s="21" t="s">
        <v>59</v>
      </c>
      <c r="BF1" s="45" t="s">
        <v>60</v>
      </c>
      <c r="BG1" s="46"/>
      <c r="BH1" s="46"/>
      <c r="BI1" s="46"/>
      <c r="BJ1" s="46"/>
      <c r="BK1" s="46"/>
      <c r="BL1" s="47"/>
      <c r="BM1" s="45" t="s">
        <v>61</v>
      </c>
      <c r="BN1" s="46"/>
      <c r="BO1" s="46"/>
      <c r="BP1" s="46"/>
      <c r="BQ1" s="46"/>
      <c r="BR1" s="46"/>
      <c r="BS1" s="47"/>
      <c r="BT1" s="45" t="s">
        <v>62</v>
      </c>
      <c r="BU1" s="46"/>
      <c r="BV1" s="46"/>
      <c r="BW1" s="46"/>
      <c r="BX1" s="46"/>
      <c r="BY1" s="46"/>
      <c r="BZ1" s="47"/>
      <c r="CA1" s="45" t="s">
        <v>63</v>
      </c>
      <c r="CB1" s="46"/>
      <c r="CC1" s="46"/>
      <c r="CD1" s="46"/>
      <c r="CE1" s="46"/>
      <c r="CF1" s="46"/>
      <c r="CG1" s="48"/>
      <c r="CH1" s="21" t="s">
        <v>2</v>
      </c>
    </row>
    <row r="2">
      <c r="B2" s="49" t="s">
        <v>64</v>
      </c>
      <c r="C2" s="49" t="s">
        <v>65</v>
      </c>
      <c r="D2" s="49" t="s">
        <v>66</v>
      </c>
      <c r="E2" s="49" t="s">
        <v>67</v>
      </c>
      <c r="F2" s="49" t="s">
        <v>68</v>
      </c>
      <c r="G2" s="49" t="s">
        <v>69</v>
      </c>
      <c r="H2" s="50" t="s">
        <v>70</v>
      </c>
      <c r="I2" s="49" t="s">
        <v>64</v>
      </c>
      <c r="J2" s="49" t="s">
        <v>65</v>
      </c>
      <c r="K2" s="49" t="s">
        <v>66</v>
      </c>
      <c r="L2" s="49" t="s">
        <v>67</v>
      </c>
      <c r="M2" s="49" t="s">
        <v>68</v>
      </c>
      <c r="N2" s="49" t="s">
        <v>69</v>
      </c>
      <c r="O2" s="50" t="s">
        <v>70</v>
      </c>
      <c r="P2" s="49" t="s">
        <v>64</v>
      </c>
      <c r="Q2" s="49" t="s">
        <v>65</v>
      </c>
      <c r="R2" s="49" t="s">
        <v>66</v>
      </c>
      <c r="S2" s="49" t="s">
        <v>67</v>
      </c>
      <c r="T2" s="49" t="s">
        <v>68</v>
      </c>
      <c r="U2" s="49" t="s">
        <v>69</v>
      </c>
      <c r="V2" s="50" t="s">
        <v>70</v>
      </c>
      <c r="W2" s="49" t="s">
        <v>64</v>
      </c>
      <c r="X2" s="49" t="s">
        <v>65</v>
      </c>
      <c r="Y2" s="49" t="s">
        <v>66</v>
      </c>
      <c r="Z2" s="49" t="s">
        <v>67</v>
      </c>
      <c r="AA2" s="49" t="s">
        <v>68</v>
      </c>
      <c r="AB2" s="49" t="s">
        <v>69</v>
      </c>
      <c r="AC2" s="50" t="s">
        <v>70</v>
      </c>
      <c r="AD2" s="51" t="s">
        <v>64</v>
      </c>
      <c r="AE2" s="51" t="s">
        <v>65</v>
      </c>
      <c r="AF2" s="51" t="s">
        <v>66</v>
      </c>
      <c r="AG2" s="51" t="s">
        <v>67</v>
      </c>
      <c r="AH2" s="51" t="s">
        <v>68</v>
      </c>
      <c r="AI2" s="51" t="s">
        <v>69</v>
      </c>
      <c r="AJ2" s="50" t="s">
        <v>70</v>
      </c>
      <c r="AK2" s="51" t="s">
        <v>64</v>
      </c>
      <c r="AL2" s="51" t="s">
        <v>65</v>
      </c>
      <c r="AM2" s="51" t="s">
        <v>66</v>
      </c>
      <c r="AN2" s="51" t="s">
        <v>67</v>
      </c>
      <c r="AO2" s="51" t="s">
        <v>68</v>
      </c>
      <c r="AP2" s="51" t="s">
        <v>69</v>
      </c>
      <c r="AQ2" s="50" t="s">
        <v>70</v>
      </c>
      <c r="AR2" s="51" t="s">
        <v>64</v>
      </c>
      <c r="AS2" s="51" t="s">
        <v>65</v>
      </c>
      <c r="AT2" s="51" t="s">
        <v>66</v>
      </c>
      <c r="AU2" s="51" t="s">
        <v>67</v>
      </c>
      <c r="AV2" s="51" t="s">
        <v>68</v>
      </c>
      <c r="AW2" s="51" t="s">
        <v>69</v>
      </c>
      <c r="AX2" s="52" t="s">
        <v>70</v>
      </c>
      <c r="AY2" s="51" t="s">
        <v>64</v>
      </c>
      <c r="AZ2" s="51" t="s">
        <v>65</v>
      </c>
      <c r="BA2" s="51" t="s">
        <v>66</v>
      </c>
      <c r="BB2" s="51" t="s">
        <v>67</v>
      </c>
      <c r="BC2" s="51" t="s">
        <v>68</v>
      </c>
      <c r="BD2" s="51" t="s">
        <v>69</v>
      </c>
      <c r="BE2" s="52" t="s">
        <v>70</v>
      </c>
      <c r="BF2" s="53" t="s">
        <v>64</v>
      </c>
      <c r="BG2" s="51" t="s">
        <v>65</v>
      </c>
      <c r="BH2" s="51" t="s">
        <v>66</v>
      </c>
      <c r="BI2" s="51" t="s">
        <v>67</v>
      </c>
      <c r="BJ2" s="51" t="s">
        <v>68</v>
      </c>
      <c r="BK2" s="51" t="s">
        <v>69</v>
      </c>
      <c r="BL2" s="54" t="s">
        <v>70</v>
      </c>
      <c r="BM2" s="53" t="s">
        <v>64</v>
      </c>
      <c r="BN2" s="51" t="s">
        <v>65</v>
      </c>
      <c r="BO2" s="51" t="s">
        <v>66</v>
      </c>
      <c r="BP2" s="51" t="s">
        <v>67</v>
      </c>
      <c r="BQ2" s="51" t="s">
        <v>68</v>
      </c>
      <c r="BR2" s="51" t="s">
        <v>69</v>
      </c>
      <c r="BS2" s="54" t="s">
        <v>70</v>
      </c>
      <c r="BT2" s="53" t="s">
        <v>64</v>
      </c>
      <c r="BU2" s="51" t="s">
        <v>65</v>
      </c>
      <c r="BV2" s="51" t="s">
        <v>66</v>
      </c>
      <c r="BW2" s="51" t="s">
        <v>67</v>
      </c>
      <c r="BX2" s="51" t="s">
        <v>68</v>
      </c>
      <c r="BY2" s="51" t="s">
        <v>69</v>
      </c>
      <c r="BZ2" s="54" t="s">
        <v>70</v>
      </c>
      <c r="CA2" s="53" t="s">
        <v>64</v>
      </c>
      <c r="CB2" s="51" t="s">
        <v>65</v>
      </c>
      <c r="CC2" s="51" t="s">
        <v>66</v>
      </c>
      <c r="CD2" s="51" t="s">
        <v>67</v>
      </c>
      <c r="CE2" s="51" t="s">
        <v>68</v>
      </c>
      <c r="CF2" s="51" t="s">
        <v>69</v>
      </c>
      <c r="CG2" s="54" t="s">
        <v>70</v>
      </c>
      <c r="CH2" s="51" t="s">
        <v>64</v>
      </c>
      <c r="CI2" s="51" t="s">
        <v>65</v>
      </c>
      <c r="CJ2" s="51" t="s">
        <v>66</v>
      </c>
      <c r="CK2" s="51" t="s">
        <v>67</v>
      </c>
      <c r="CL2" s="51" t="s">
        <v>68</v>
      </c>
      <c r="CM2" s="51" t="s">
        <v>69</v>
      </c>
      <c r="CN2" s="52" t="s">
        <v>70</v>
      </c>
    </row>
    <row r="3">
      <c r="A3" s="55" t="s">
        <v>21</v>
      </c>
      <c r="B3" s="56">
        <v>100.0</v>
      </c>
      <c r="C3" s="56">
        <v>100.0</v>
      </c>
      <c r="D3" s="56">
        <v>100.0</v>
      </c>
      <c r="E3" s="56">
        <v>100.0</v>
      </c>
      <c r="F3" s="56">
        <v>100.0</v>
      </c>
      <c r="G3" s="49">
        <v>100.0</v>
      </c>
      <c r="H3" s="57">
        <f t="shared" ref="H3:H36" si="1">AVERAGE(B3:G3)</f>
        <v>100</v>
      </c>
      <c r="I3" s="49">
        <v>100.0</v>
      </c>
      <c r="J3" s="56">
        <v>100.0</v>
      </c>
      <c r="K3" s="56">
        <v>100.0</v>
      </c>
      <c r="L3" s="49">
        <v>100.0</v>
      </c>
      <c r="M3" s="56">
        <v>100.0</v>
      </c>
      <c r="N3" s="49">
        <v>100.0</v>
      </c>
      <c r="O3" s="57">
        <f t="shared" ref="O3:O36" si="2">AVERAGE(I3:N3)</f>
        <v>100</v>
      </c>
      <c r="P3" s="58">
        <v>100.0</v>
      </c>
      <c r="Q3" s="56">
        <v>100.0</v>
      </c>
      <c r="R3" s="56">
        <v>100.0</v>
      </c>
      <c r="S3" s="49">
        <v>100.0</v>
      </c>
      <c r="T3" s="56">
        <v>100.0</v>
      </c>
      <c r="U3" s="49">
        <v>100.0</v>
      </c>
      <c r="V3" s="57">
        <f t="shared" ref="V3:V36" si="3">AVERAGE(P3:U3)</f>
        <v>100</v>
      </c>
      <c r="W3" s="59">
        <v>100.0</v>
      </c>
      <c r="X3" s="56">
        <v>100.0</v>
      </c>
      <c r="Y3" s="56">
        <v>100.0</v>
      </c>
      <c r="Z3" s="56">
        <v>100.0</v>
      </c>
      <c r="AA3" s="56">
        <v>100.0</v>
      </c>
      <c r="AB3" s="49">
        <v>100.0</v>
      </c>
      <c r="AC3" s="57">
        <f t="shared" ref="AC3:AC36" si="4">AVERAGE(W3:AB3)</f>
        <v>100</v>
      </c>
      <c r="AD3" s="49">
        <v>100.0</v>
      </c>
      <c r="AE3" s="56">
        <v>100.0</v>
      </c>
      <c r="AF3" s="56">
        <v>100.0</v>
      </c>
      <c r="AG3" s="49">
        <v>100.0</v>
      </c>
      <c r="AH3" s="56">
        <v>100.0</v>
      </c>
      <c r="AI3" s="56">
        <v>100.0</v>
      </c>
      <c r="AJ3" s="57">
        <f t="shared" ref="AJ3:AJ36" si="5">AVERAGE(AD3:AI3)</f>
        <v>100</v>
      </c>
      <c r="AK3" s="56">
        <v>100.0</v>
      </c>
      <c r="AL3" s="56">
        <v>100.0</v>
      </c>
      <c r="AM3" s="56">
        <v>100.0</v>
      </c>
      <c r="AN3" s="49">
        <v>100.0</v>
      </c>
      <c r="AO3" s="56">
        <v>100.0</v>
      </c>
      <c r="AP3" s="56">
        <v>100.0</v>
      </c>
      <c r="AQ3" s="57">
        <f t="shared" ref="AQ3:AQ36" si="6">AVERAGE(AK3:AP3)</f>
        <v>100</v>
      </c>
      <c r="AR3" s="56">
        <v>100.0</v>
      </c>
      <c r="AS3" s="56">
        <v>100.0</v>
      </c>
      <c r="AT3" s="56">
        <v>100.0</v>
      </c>
      <c r="AU3" s="49">
        <v>100.0</v>
      </c>
      <c r="AV3" s="56">
        <v>100.0</v>
      </c>
      <c r="AW3" s="56">
        <v>100.0</v>
      </c>
      <c r="AX3" s="57">
        <f t="shared" ref="AX3:AX36" si="7">AVERAGE(AR3:AW3)</f>
        <v>100</v>
      </c>
      <c r="AY3" s="49">
        <v>100.0</v>
      </c>
      <c r="AZ3" s="56">
        <v>100.0</v>
      </c>
      <c r="BA3" s="56">
        <v>100.0</v>
      </c>
      <c r="BB3" s="49">
        <v>100.0</v>
      </c>
      <c r="BC3" s="56">
        <v>100.0</v>
      </c>
      <c r="BD3" s="56">
        <v>100.0</v>
      </c>
      <c r="BE3" s="57">
        <f t="shared" ref="BE3:BE36" si="8">AVERAGE(AY3:BD3)</f>
        <v>100</v>
      </c>
      <c r="BF3" s="60"/>
      <c r="BG3" s="57">
        <v>100.00000000000001</v>
      </c>
      <c r="BH3" s="57"/>
      <c r="BI3" s="57"/>
      <c r="BJ3" s="57"/>
      <c r="BK3" s="57"/>
      <c r="BL3" s="61"/>
      <c r="BM3" s="60"/>
      <c r="BN3" s="57">
        <v>100.0</v>
      </c>
      <c r="BO3" s="57"/>
      <c r="BP3" s="57"/>
      <c r="BQ3" s="57"/>
      <c r="BR3" s="57"/>
      <c r="BS3" s="61"/>
      <c r="BT3" s="60"/>
      <c r="BU3" s="50">
        <v>100.0</v>
      </c>
      <c r="BV3" s="57"/>
      <c r="BW3" s="57"/>
      <c r="BX3" s="57"/>
      <c r="BY3" s="57"/>
      <c r="BZ3" s="61"/>
      <c r="CA3" s="60"/>
      <c r="CB3" s="57">
        <v>100.0</v>
      </c>
      <c r="CC3" s="57"/>
      <c r="CD3" s="57"/>
      <c r="CE3" s="57"/>
      <c r="CF3" s="57"/>
      <c r="CG3" s="61"/>
      <c r="CH3" s="57"/>
      <c r="CI3" s="57"/>
      <c r="CJ3" s="57"/>
      <c r="CK3" s="57"/>
      <c r="CL3" s="57"/>
      <c r="CM3" s="57"/>
      <c r="CN3" s="57"/>
    </row>
    <row r="4">
      <c r="A4" s="58" t="s">
        <v>22</v>
      </c>
      <c r="B4" s="56">
        <v>71.42857142857143</v>
      </c>
      <c r="C4" s="56">
        <v>93.75</v>
      </c>
      <c r="D4" s="56">
        <v>91.66666666666666</v>
      </c>
      <c r="E4" s="56">
        <v>86.1</v>
      </c>
      <c r="F4" s="56">
        <v>94.44444444444444</v>
      </c>
      <c r="G4" s="62">
        <v>88.88888888888889</v>
      </c>
      <c r="H4" s="57">
        <f t="shared" si="1"/>
        <v>87.71309524</v>
      </c>
      <c r="I4" s="49">
        <v>84.9</v>
      </c>
      <c r="J4" s="56">
        <v>96.66666666666667</v>
      </c>
      <c r="K4" s="56">
        <v>95.83333333333334</v>
      </c>
      <c r="L4" s="49">
        <v>92.53731343283582</v>
      </c>
      <c r="M4" s="56">
        <v>97.22222222222221</v>
      </c>
      <c r="N4" s="49">
        <v>93.47826086956522</v>
      </c>
      <c r="O4" s="57">
        <f t="shared" si="2"/>
        <v>93.43963275</v>
      </c>
      <c r="P4" s="58">
        <v>88.73239436619718</v>
      </c>
      <c r="Q4" s="56">
        <v>97.5609756097561</v>
      </c>
      <c r="R4" s="56">
        <v>96.82539682539682</v>
      </c>
      <c r="S4" s="49">
        <v>94.89795918367348</v>
      </c>
      <c r="T4" s="56">
        <v>97.82608695652173</v>
      </c>
      <c r="U4" s="56">
        <v>95.94594594594594</v>
      </c>
      <c r="V4" s="57">
        <f t="shared" si="3"/>
        <v>95.29812648</v>
      </c>
      <c r="W4" s="63">
        <v>89.24731182795698</v>
      </c>
      <c r="X4" s="56">
        <v>96.29629629629629</v>
      </c>
      <c r="Y4" s="56">
        <v>97.36842105263158</v>
      </c>
      <c r="Z4" s="56">
        <v>95.2755905511811</v>
      </c>
      <c r="AA4" s="56">
        <v>98.4126984126984</v>
      </c>
      <c r="AB4" s="49">
        <v>94.84536082474226</v>
      </c>
      <c r="AC4" s="57">
        <f t="shared" si="4"/>
        <v>95.24094649</v>
      </c>
      <c r="AD4" s="56">
        <v>91.45299145299145</v>
      </c>
      <c r="AE4" s="56">
        <v>97.14285714285715</v>
      </c>
      <c r="AF4" s="56">
        <v>95.6989247311828</v>
      </c>
      <c r="AG4" s="49">
        <v>92.63803680981594</v>
      </c>
      <c r="AH4" s="56">
        <v>96.42857142857143</v>
      </c>
      <c r="AI4" s="56">
        <v>95.16129032258065</v>
      </c>
      <c r="AJ4" s="57">
        <f t="shared" si="5"/>
        <v>94.75377865</v>
      </c>
      <c r="AK4" s="56">
        <v>93.15068493150685</v>
      </c>
      <c r="AL4" s="56">
        <v>96.3855421686747</v>
      </c>
      <c r="AM4" s="56">
        <v>96.46017699115043</v>
      </c>
      <c r="AN4" s="49">
        <v>93.61702127659575</v>
      </c>
      <c r="AO4" s="56">
        <v>97.05882352941177</v>
      </c>
      <c r="AP4" s="56">
        <v>95.83333333333334</v>
      </c>
      <c r="AQ4" s="57">
        <f t="shared" si="6"/>
        <v>95.41759704</v>
      </c>
      <c r="AR4" s="56">
        <v>93.71428571428572</v>
      </c>
      <c r="AS4" s="56">
        <v>95.78947368421053</v>
      </c>
      <c r="AT4" s="56">
        <v>92.24806201550388</v>
      </c>
      <c r="AU4" s="49">
        <v>93.08</v>
      </c>
      <c r="AV4" s="56">
        <v>96.55172413793103</v>
      </c>
      <c r="AW4" s="56">
        <v>96.40718562874252</v>
      </c>
      <c r="AX4" s="57">
        <f t="shared" si="7"/>
        <v>94.63178853</v>
      </c>
      <c r="AY4" s="49">
        <v>94.02173913043478</v>
      </c>
      <c r="AZ4" s="56">
        <v>96.0</v>
      </c>
      <c r="BA4" s="56">
        <v>92.90780141843972</v>
      </c>
      <c r="BB4" s="49">
        <v>93.42</v>
      </c>
      <c r="BC4" s="56">
        <v>96.7741935483871</v>
      </c>
      <c r="BD4" s="56">
        <v>96.5909090909091</v>
      </c>
      <c r="BE4" s="57">
        <f t="shared" si="8"/>
        <v>94.95244053</v>
      </c>
      <c r="BF4" s="60"/>
      <c r="BG4" s="57">
        <v>96.49122807017545</v>
      </c>
      <c r="BH4" s="57"/>
      <c r="BI4" s="57"/>
      <c r="BJ4" s="57"/>
      <c r="BK4" s="57"/>
      <c r="BL4" s="61"/>
      <c r="BM4" s="60"/>
      <c r="BN4" s="57">
        <v>94.81481481481481</v>
      </c>
      <c r="BO4" s="57"/>
      <c r="BP4" s="57"/>
      <c r="BQ4" s="57"/>
      <c r="BR4" s="57"/>
      <c r="BS4" s="61"/>
      <c r="BT4" s="60"/>
      <c r="BU4" s="50">
        <v>95.36423841059603</v>
      </c>
      <c r="BV4" s="57"/>
      <c r="BW4" s="57"/>
      <c r="BX4" s="57"/>
      <c r="BY4" s="57"/>
      <c r="BZ4" s="61"/>
      <c r="CA4" s="60"/>
      <c r="CB4" s="57">
        <v>95.23809523809524</v>
      </c>
      <c r="CC4" s="57"/>
      <c r="CD4" s="57"/>
      <c r="CE4" s="57"/>
      <c r="CF4" s="57"/>
      <c r="CG4" s="61"/>
      <c r="CH4" s="57"/>
      <c r="CI4" s="57"/>
      <c r="CJ4" s="57"/>
      <c r="CK4" s="57"/>
      <c r="CL4" s="57"/>
      <c r="CM4" s="57"/>
      <c r="CN4" s="57"/>
    </row>
    <row r="5">
      <c r="A5" s="58" t="s">
        <v>23</v>
      </c>
      <c r="B5" s="56">
        <v>71.42857142857143</v>
      </c>
      <c r="C5" s="56">
        <v>68.75</v>
      </c>
      <c r="D5" s="56">
        <v>91.66666666666666</v>
      </c>
      <c r="E5" s="56">
        <v>88.8</v>
      </c>
      <c r="F5" s="56">
        <v>83.33333333333334</v>
      </c>
      <c r="G5" s="64">
        <v>62.96296296296296</v>
      </c>
      <c r="H5" s="57">
        <f t="shared" si="1"/>
        <v>77.82358907</v>
      </c>
      <c r="I5" s="49">
        <v>66.03</v>
      </c>
      <c r="J5" s="56">
        <v>66.66666666666667</v>
      </c>
      <c r="K5" s="56">
        <v>75.0</v>
      </c>
      <c r="L5" s="49">
        <v>77.61194029850746</v>
      </c>
      <c r="M5" s="56">
        <v>77.77777777777779</v>
      </c>
      <c r="N5" s="49">
        <v>65.21739130434783</v>
      </c>
      <c r="O5" s="57">
        <f t="shared" si="2"/>
        <v>71.38396267</v>
      </c>
      <c r="P5" s="65">
        <v>74.64788732394366</v>
      </c>
      <c r="Q5" s="56">
        <v>75.60975609756098</v>
      </c>
      <c r="R5" s="56">
        <v>80.95238095238095</v>
      </c>
      <c r="S5" s="49">
        <v>84.6938775510204</v>
      </c>
      <c r="T5" s="56">
        <v>76.08695652173913</v>
      </c>
      <c r="U5" s="56">
        <v>77.02702702702703</v>
      </c>
      <c r="V5" s="57">
        <f t="shared" si="3"/>
        <v>78.16964758</v>
      </c>
      <c r="W5" s="63">
        <v>77.41935483870968</v>
      </c>
      <c r="X5" s="56">
        <v>75.92592592592592</v>
      </c>
      <c r="Y5" s="56">
        <v>84.21052631578947</v>
      </c>
      <c r="Z5" s="56">
        <v>85.8267716535433</v>
      </c>
      <c r="AA5" s="56">
        <v>74.60317460317461</v>
      </c>
      <c r="AB5" s="49">
        <v>77.31958762886599</v>
      </c>
      <c r="AC5" s="57">
        <f t="shared" si="4"/>
        <v>79.21755683</v>
      </c>
      <c r="AD5" s="56">
        <v>76.92307692307693</v>
      </c>
      <c r="AE5" s="56">
        <v>80.0</v>
      </c>
      <c r="AF5" s="56">
        <v>87.09677419354838</v>
      </c>
      <c r="AG5" s="49">
        <v>87.11656441717791</v>
      </c>
      <c r="AH5" s="56">
        <v>77.38095238095238</v>
      </c>
      <c r="AI5" s="56">
        <v>78.2258064516129</v>
      </c>
      <c r="AJ5" s="57">
        <f t="shared" si="5"/>
        <v>81.12386239</v>
      </c>
      <c r="AK5" s="56">
        <v>78.08219178082192</v>
      </c>
      <c r="AL5" s="56">
        <v>80.72289156626506</v>
      </c>
      <c r="AM5" s="56">
        <v>87.61061946902655</v>
      </c>
      <c r="AN5" s="49">
        <v>88.82978723404256</v>
      </c>
      <c r="AO5" s="56">
        <v>77.45098039215686</v>
      </c>
      <c r="AP5" s="56">
        <v>79.86111111111111</v>
      </c>
      <c r="AQ5" s="57">
        <f t="shared" si="6"/>
        <v>82.09293026</v>
      </c>
      <c r="AR5" s="56">
        <v>78.28571428571428</v>
      </c>
      <c r="AS5" s="56">
        <v>81.05263157894737</v>
      </c>
      <c r="AT5" s="56">
        <v>86.82170542635659</v>
      </c>
      <c r="AU5" s="49">
        <v>87.09</v>
      </c>
      <c r="AV5" s="56">
        <v>79.3103448275862</v>
      </c>
      <c r="AW5" s="56">
        <v>80.83832335329342</v>
      </c>
      <c r="AX5" s="57">
        <f t="shared" si="7"/>
        <v>82.23311991</v>
      </c>
      <c r="AY5" s="49">
        <v>78.80434782608695</v>
      </c>
      <c r="AZ5" s="56">
        <v>82.0</v>
      </c>
      <c r="BA5" s="56">
        <v>87.94326241134752</v>
      </c>
      <c r="BB5" s="49">
        <v>85.96</v>
      </c>
      <c r="BC5" s="56">
        <v>79.03225806451613</v>
      </c>
      <c r="BD5" s="56">
        <v>81.81818181818183</v>
      </c>
      <c r="BE5" s="57">
        <f t="shared" si="8"/>
        <v>82.59300835</v>
      </c>
      <c r="BF5" s="60"/>
      <c r="BG5" s="57">
        <v>83.33333333333334</v>
      </c>
      <c r="BH5" s="57"/>
      <c r="BI5" s="57"/>
      <c r="BJ5" s="57"/>
      <c r="BK5" s="57"/>
      <c r="BL5" s="61"/>
      <c r="BM5" s="60"/>
      <c r="BN5" s="57">
        <v>85.18518518518518</v>
      </c>
      <c r="BO5" s="57"/>
      <c r="BP5" s="57"/>
      <c r="BQ5" s="57"/>
      <c r="BR5" s="57"/>
      <c r="BS5" s="61"/>
      <c r="BT5" s="60"/>
      <c r="BU5" s="50">
        <v>86.75496688741723</v>
      </c>
      <c r="BV5" s="57"/>
      <c r="BW5" s="57"/>
      <c r="BX5" s="57"/>
      <c r="BY5" s="57"/>
      <c r="BZ5" s="61"/>
      <c r="CA5" s="60"/>
      <c r="CB5" s="57">
        <v>86.30952380952381</v>
      </c>
      <c r="CC5" s="57"/>
      <c r="CD5" s="57"/>
      <c r="CE5" s="57"/>
      <c r="CF5" s="57"/>
      <c r="CG5" s="61"/>
      <c r="CH5" s="57"/>
      <c r="CI5" s="57"/>
      <c r="CJ5" s="57"/>
      <c r="CK5" s="57"/>
      <c r="CL5" s="57"/>
      <c r="CM5" s="57"/>
      <c r="CN5" s="57"/>
    </row>
    <row r="6">
      <c r="A6" s="58" t="s">
        <v>24</v>
      </c>
      <c r="B6" s="56">
        <v>89.28571428571429</v>
      </c>
      <c r="C6" s="56">
        <v>75.0</v>
      </c>
      <c r="D6" s="56">
        <v>70.83333333333334</v>
      </c>
      <c r="E6" s="56">
        <v>69.4</v>
      </c>
      <c r="F6" s="56">
        <v>77.77777777777779</v>
      </c>
      <c r="G6" s="64">
        <v>74.07407407407408</v>
      </c>
      <c r="H6" s="57">
        <f t="shared" si="1"/>
        <v>76.06181658</v>
      </c>
      <c r="I6" s="49">
        <v>90.56</v>
      </c>
      <c r="J6" s="56">
        <v>76.66666666666667</v>
      </c>
      <c r="K6" s="56">
        <v>79.16666666666666</v>
      </c>
      <c r="L6" s="49">
        <v>70.1492537313433</v>
      </c>
      <c r="M6" s="56">
        <v>83.33333333333334</v>
      </c>
      <c r="N6" s="49">
        <v>78.26086956521739</v>
      </c>
      <c r="O6" s="57">
        <f t="shared" si="2"/>
        <v>79.68946499</v>
      </c>
      <c r="P6" s="58">
        <v>92.95774647887325</v>
      </c>
      <c r="Q6" s="56">
        <v>82.92682926829269</v>
      </c>
      <c r="R6" s="56">
        <v>84.12698412698413</v>
      </c>
      <c r="S6" s="49">
        <v>79.59183673469387</v>
      </c>
      <c r="T6" s="56">
        <v>86.95652173913044</v>
      </c>
      <c r="U6" s="56">
        <v>86.48648648648648</v>
      </c>
      <c r="V6" s="57">
        <f t="shared" si="3"/>
        <v>85.50773414</v>
      </c>
      <c r="W6" s="63">
        <v>92.47311827956989</v>
      </c>
      <c r="X6" s="56">
        <v>85.18518518518518</v>
      </c>
      <c r="Y6" s="56">
        <v>84.21052631578947</v>
      </c>
      <c r="Z6" s="56">
        <v>78.74015748031496</v>
      </c>
      <c r="AA6" s="56">
        <v>88.88888888888889</v>
      </c>
      <c r="AB6" s="49">
        <v>86.5979381443299</v>
      </c>
      <c r="AC6" s="57">
        <f t="shared" si="4"/>
        <v>86.01596905</v>
      </c>
      <c r="AD6" s="56">
        <v>87.17948717948718</v>
      </c>
      <c r="AE6" s="56">
        <v>78.57142857142857</v>
      </c>
      <c r="AF6" s="56">
        <v>74.19354838709677</v>
      </c>
      <c r="AG6" s="49">
        <v>76.07361963190185</v>
      </c>
      <c r="AH6" s="56">
        <v>85.71428571428571</v>
      </c>
      <c r="AI6" s="56">
        <v>82.25806451612904</v>
      </c>
      <c r="AJ6" s="57">
        <f t="shared" si="5"/>
        <v>80.66507233</v>
      </c>
      <c r="AK6" s="56">
        <v>85.61643835616438</v>
      </c>
      <c r="AL6" s="56">
        <v>78.3132530120482</v>
      </c>
      <c r="AM6" s="56">
        <v>76.99115044247787</v>
      </c>
      <c r="AN6" s="49">
        <v>78.19148936170212</v>
      </c>
      <c r="AO6" s="56">
        <v>83.33333333333333</v>
      </c>
      <c r="AP6" s="56">
        <v>81.25</v>
      </c>
      <c r="AQ6" s="57">
        <f t="shared" si="6"/>
        <v>80.61594408</v>
      </c>
      <c r="AR6" s="56">
        <v>83.42857142857143</v>
      </c>
      <c r="AS6" s="56">
        <v>76.8421052631579</v>
      </c>
      <c r="AT6" s="56">
        <v>75.96899224806202</v>
      </c>
      <c r="AU6" s="49">
        <v>76.95</v>
      </c>
      <c r="AV6" s="56">
        <v>80.17241379310344</v>
      </c>
      <c r="AW6" s="56">
        <v>80.23952095808383</v>
      </c>
      <c r="AX6" s="57">
        <f t="shared" si="7"/>
        <v>78.93360062</v>
      </c>
      <c r="AY6" s="49">
        <v>83.69565217391305</v>
      </c>
      <c r="AZ6" s="56">
        <v>78.0</v>
      </c>
      <c r="BA6" s="56">
        <v>78.01418439716312</v>
      </c>
      <c r="BB6" s="49">
        <v>77.19</v>
      </c>
      <c r="BC6" s="56">
        <v>79.83870967741936</v>
      </c>
      <c r="BD6" s="56">
        <v>81.25</v>
      </c>
      <c r="BE6" s="57">
        <f t="shared" si="8"/>
        <v>79.66475771</v>
      </c>
      <c r="BF6" s="60"/>
      <c r="BG6" s="57">
        <v>78.94736842105264</v>
      </c>
      <c r="BH6" s="57"/>
      <c r="BI6" s="57"/>
      <c r="BJ6" s="57"/>
      <c r="BK6" s="57"/>
      <c r="BL6" s="61"/>
      <c r="BM6" s="60"/>
      <c r="BN6" s="57">
        <v>77.77777777777777</v>
      </c>
      <c r="BO6" s="57"/>
      <c r="BP6" s="57"/>
      <c r="BQ6" s="57"/>
      <c r="BR6" s="57"/>
      <c r="BS6" s="61"/>
      <c r="BT6" s="60"/>
      <c r="BU6" s="50">
        <v>80.13245033112582</v>
      </c>
      <c r="BV6" s="57"/>
      <c r="BW6" s="57"/>
      <c r="BX6" s="57"/>
      <c r="BY6" s="57"/>
      <c r="BZ6" s="61"/>
      <c r="CA6" s="60"/>
      <c r="CB6" s="57">
        <v>78.57142857142857</v>
      </c>
      <c r="CC6" s="57"/>
      <c r="CD6" s="57"/>
      <c r="CE6" s="57"/>
      <c r="CF6" s="57"/>
      <c r="CG6" s="61"/>
      <c r="CH6" s="57"/>
      <c r="CI6" s="57"/>
      <c r="CJ6" s="57"/>
      <c r="CK6" s="57"/>
      <c r="CL6" s="57"/>
      <c r="CM6" s="57"/>
      <c r="CN6" s="57"/>
    </row>
    <row r="7">
      <c r="A7" s="58" t="s">
        <v>25</v>
      </c>
      <c r="B7" s="56">
        <v>96.42857142857143</v>
      </c>
      <c r="C7" s="56">
        <v>100.0</v>
      </c>
      <c r="D7" s="56">
        <v>100.0</v>
      </c>
      <c r="E7" s="56">
        <v>100.0</v>
      </c>
      <c r="F7" s="56">
        <v>100.0</v>
      </c>
      <c r="G7" s="62">
        <v>100.0</v>
      </c>
      <c r="H7" s="57">
        <f t="shared" si="1"/>
        <v>99.4047619</v>
      </c>
      <c r="I7" s="49">
        <v>98.11</v>
      </c>
      <c r="J7" s="56">
        <v>100.0</v>
      </c>
      <c r="K7" s="56">
        <v>100.0</v>
      </c>
      <c r="L7" s="49">
        <v>100.0</v>
      </c>
      <c r="M7" s="56">
        <v>100.0</v>
      </c>
      <c r="N7" s="49">
        <v>95.65217391304348</v>
      </c>
      <c r="O7" s="57">
        <f t="shared" si="2"/>
        <v>98.96036232</v>
      </c>
      <c r="P7" s="58">
        <v>98.59154929577466</v>
      </c>
      <c r="Q7" s="56">
        <v>97.5609756097561</v>
      </c>
      <c r="R7" s="56">
        <v>96.82539682539682</v>
      </c>
      <c r="S7" s="49">
        <v>100.0</v>
      </c>
      <c r="T7" s="56">
        <v>100.0</v>
      </c>
      <c r="U7" s="56">
        <v>97.2972972972973</v>
      </c>
      <c r="V7" s="57">
        <f t="shared" si="3"/>
        <v>98.37920317</v>
      </c>
      <c r="W7" s="63">
        <v>96.77419354838709</v>
      </c>
      <c r="X7" s="56">
        <v>98.14814814814814</v>
      </c>
      <c r="Y7" s="56">
        <v>97.36842105263158</v>
      </c>
      <c r="Z7" s="56">
        <v>100.0</v>
      </c>
      <c r="AA7" s="56">
        <v>100.0</v>
      </c>
      <c r="AB7" s="49">
        <v>97.9381443298969</v>
      </c>
      <c r="AC7" s="57">
        <f t="shared" si="4"/>
        <v>98.37148451</v>
      </c>
      <c r="AD7" s="56">
        <v>95.72649572649573</v>
      </c>
      <c r="AE7" s="56">
        <v>98.57142857142858</v>
      </c>
      <c r="AF7" s="56">
        <v>93.54838709677419</v>
      </c>
      <c r="AG7" s="49">
        <v>98.15950920245399</v>
      </c>
      <c r="AH7" s="56">
        <v>100.0</v>
      </c>
      <c r="AI7" s="56">
        <v>98.38709677419355</v>
      </c>
      <c r="AJ7" s="57">
        <f t="shared" si="5"/>
        <v>97.39881956</v>
      </c>
      <c r="AK7" s="56">
        <v>95.2054794520548</v>
      </c>
      <c r="AL7" s="56">
        <v>97.59036144578313</v>
      </c>
      <c r="AM7" s="56">
        <v>91.1504424778761</v>
      </c>
      <c r="AN7" s="49">
        <v>98.40425531914893</v>
      </c>
      <c r="AO7" s="56">
        <v>97.05882352941177</v>
      </c>
      <c r="AP7" s="56">
        <v>98.61111111111111</v>
      </c>
      <c r="AQ7" s="57">
        <f t="shared" si="6"/>
        <v>96.33674556</v>
      </c>
      <c r="AR7" s="56">
        <v>96.0</v>
      </c>
      <c r="AS7" s="56">
        <v>97.89473684210527</v>
      </c>
      <c r="AT7" s="56">
        <v>92.24806201550388</v>
      </c>
      <c r="AU7" s="49">
        <v>98.61</v>
      </c>
      <c r="AV7" s="56">
        <v>97.41379310344827</v>
      </c>
      <c r="AW7" s="56">
        <v>98.80239520958084</v>
      </c>
      <c r="AX7" s="57">
        <f t="shared" si="7"/>
        <v>96.82816453</v>
      </c>
      <c r="AY7" s="49">
        <v>96.19565217391305</v>
      </c>
      <c r="AZ7" s="56">
        <v>97.0</v>
      </c>
      <c r="BA7" s="56">
        <v>87.94326241134752</v>
      </c>
      <c r="BB7" s="49">
        <v>98.68</v>
      </c>
      <c r="BC7" s="56">
        <v>97.58064516129032</v>
      </c>
      <c r="BD7" s="56">
        <v>98.29545454545455</v>
      </c>
      <c r="BE7" s="57">
        <f t="shared" si="8"/>
        <v>95.94916905</v>
      </c>
      <c r="BF7" s="60"/>
      <c r="BG7" s="57">
        <v>96.49122807017545</v>
      </c>
      <c r="BH7" s="57"/>
      <c r="BI7" s="57"/>
      <c r="BJ7" s="57"/>
      <c r="BK7" s="57"/>
      <c r="BL7" s="61"/>
      <c r="BM7" s="60"/>
      <c r="BN7" s="57">
        <v>97.03703703703702</v>
      </c>
      <c r="BO7" s="57"/>
      <c r="BP7" s="57"/>
      <c r="BQ7" s="57"/>
      <c r="BR7" s="57"/>
      <c r="BS7" s="61"/>
      <c r="BT7" s="60"/>
      <c r="BU7" s="50">
        <v>97.35099337748345</v>
      </c>
      <c r="BV7" s="57"/>
      <c r="BW7" s="57"/>
      <c r="BX7" s="57"/>
      <c r="BY7" s="57"/>
      <c r="BZ7" s="61"/>
      <c r="CA7" s="60"/>
      <c r="CB7" s="57">
        <v>96.42857142857143</v>
      </c>
      <c r="CC7" s="57"/>
      <c r="CD7" s="57"/>
      <c r="CE7" s="57"/>
      <c r="CF7" s="57"/>
      <c r="CG7" s="61"/>
      <c r="CH7" s="57"/>
      <c r="CI7" s="57"/>
      <c r="CJ7" s="57"/>
      <c r="CK7" s="57"/>
      <c r="CL7" s="57"/>
      <c r="CM7" s="57"/>
      <c r="CN7" s="57"/>
    </row>
    <row r="8">
      <c r="A8" s="58" t="s">
        <v>26</v>
      </c>
      <c r="B8" s="56">
        <v>100.0</v>
      </c>
      <c r="C8" s="56">
        <v>100.0</v>
      </c>
      <c r="D8" s="56">
        <v>100.0</v>
      </c>
      <c r="E8" s="56">
        <v>100.0</v>
      </c>
      <c r="F8" s="56">
        <v>100.0</v>
      </c>
      <c r="G8" s="62">
        <v>100.0</v>
      </c>
      <c r="H8" s="57">
        <f t="shared" si="1"/>
        <v>100</v>
      </c>
      <c r="I8" s="49">
        <v>100.0</v>
      </c>
      <c r="J8" s="56">
        <v>100.0</v>
      </c>
      <c r="K8" s="56">
        <v>100.0</v>
      </c>
      <c r="L8" s="49">
        <v>100.0</v>
      </c>
      <c r="M8" s="56">
        <v>100.0</v>
      </c>
      <c r="N8" s="49">
        <v>100.0</v>
      </c>
      <c r="O8" s="57">
        <f t="shared" si="2"/>
        <v>100</v>
      </c>
      <c r="P8" s="58">
        <v>100.0</v>
      </c>
      <c r="Q8" s="56">
        <v>100.0</v>
      </c>
      <c r="R8" s="56">
        <v>98.4126984126984</v>
      </c>
      <c r="S8" s="49">
        <v>100.0</v>
      </c>
      <c r="T8" s="56">
        <v>97.82608695652173</v>
      </c>
      <c r="U8" s="56">
        <v>100.0</v>
      </c>
      <c r="V8" s="57">
        <f t="shared" si="3"/>
        <v>99.37313089</v>
      </c>
      <c r="W8" s="63">
        <v>100.0</v>
      </c>
      <c r="X8" s="56">
        <v>100.0</v>
      </c>
      <c r="Y8" s="56">
        <v>98.68421052631578</v>
      </c>
      <c r="Z8" s="56">
        <v>100.0</v>
      </c>
      <c r="AA8" s="56">
        <v>98.4126984126984</v>
      </c>
      <c r="AB8" s="49">
        <v>98.96907216494846</v>
      </c>
      <c r="AC8" s="57">
        <f t="shared" si="4"/>
        <v>99.34433018</v>
      </c>
      <c r="AD8" s="56">
        <v>92.3076923076923</v>
      </c>
      <c r="AE8" s="56">
        <v>90.0</v>
      </c>
      <c r="AF8" s="56">
        <v>93.54838709677419</v>
      </c>
      <c r="AG8" s="49">
        <v>93.86503067484662</v>
      </c>
      <c r="AH8" s="56">
        <v>89.28571428571429</v>
      </c>
      <c r="AI8" s="56">
        <v>89.51612903225806</v>
      </c>
      <c r="AJ8" s="57">
        <f t="shared" si="5"/>
        <v>91.42049223</v>
      </c>
      <c r="AK8" s="56">
        <v>93.83561643835617</v>
      </c>
      <c r="AL8" s="56">
        <v>91.56626506024097</v>
      </c>
      <c r="AM8" s="56">
        <v>94.69026548672566</v>
      </c>
      <c r="AN8" s="49">
        <v>94.68085106382979</v>
      </c>
      <c r="AO8" s="56">
        <v>91.17647058823529</v>
      </c>
      <c r="AP8" s="56">
        <v>90.97222222222221</v>
      </c>
      <c r="AQ8" s="57">
        <f t="shared" si="6"/>
        <v>92.82028181</v>
      </c>
      <c r="AR8" s="56">
        <v>94.85714285714286</v>
      </c>
      <c r="AS8" s="56">
        <v>92.63157894736842</v>
      </c>
      <c r="AT8" s="56">
        <v>95.34883720930233</v>
      </c>
      <c r="AU8" s="49">
        <v>95.39</v>
      </c>
      <c r="AV8" s="56">
        <v>92.24137931034483</v>
      </c>
      <c r="AW8" s="56">
        <v>92.21556886227546</v>
      </c>
      <c r="AX8" s="57">
        <f t="shared" si="7"/>
        <v>93.7807512</v>
      </c>
      <c r="AY8" s="49">
        <v>95.1086956521739</v>
      </c>
      <c r="AZ8" s="56">
        <v>93.0</v>
      </c>
      <c r="BA8" s="56">
        <v>95.74468085106383</v>
      </c>
      <c r="BB8" s="49">
        <v>95.61</v>
      </c>
      <c r="BC8" s="56">
        <v>92.74193548387098</v>
      </c>
      <c r="BD8" s="56">
        <v>92.61363636363636</v>
      </c>
      <c r="BE8" s="57">
        <f t="shared" si="8"/>
        <v>94.13649139</v>
      </c>
      <c r="BF8" s="60"/>
      <c r="BG8" s="57">
        <v>93.85964912280703</v>
      </c>
      <c r="BH8" s="57"/>
      <c r="BI8" s="57"/>
      <c r="BJ8" s="57"/>
      <c r="BK8" s="57"/>
      <c r="BL8" s="61"/>
      <c r="BM8" s="60"/>
      <c r="BN8" s="57">
        <v>94.07407407407406</v>
      </c>
      <c r="BO8" s="57"/>
      <c r="BP8" s="57"/>
      <c r="BQ8" s="57"/>
      <c r="BR8" s="57"/>
      <c r="BS8" s="61"/>
      <c r="BT8" s="60"/>
      <c r="BU8" s="50">
        <v>94.70198675496688</v>
      </c>
      <c r="BV8" s="57"/>
      <c r="BW8" s="57"/>
      <c r="BX8" s="57"/>
      <c r="BY8" s="57"/>
      <c r="BZ8" s="61"/>
      <c r="CA8" s="60"/>
      <c r="CB8" s="57">
        <v>94.64285714285715</v>
      </c>
      <c r="CC8" s="57"/>
      <c r="CD8" s="57"/>
      <c r="CE8" s="57"/>
      <c r="CF8" s="57"/>
      <c r="CG8" s="61"/>
      <c r="CH8" s="57"/>
      <c r="CI8" s="57"/>
      <c r="CJ8" s="57"/>
      <c r="CK8" s="57"/>
      <c r="CL8" s="57"/>
      <c r="CM8" s="57"/>
      <c r="CN8" s="57"/>
    </row>
    <row r="9">
      <c r="A9" s="58" t="s">
        <v>27</v>
      </c>
      <c r="B9" s="56">
        <v>100.0</v>
      </c>
      <c r="C9" s="56">
        <v>100.0</v>
      </c>
      <c r="D9" s="56">
        <v>100.0</v>
      </c>
      <c r="E9" s="56">
        <v>100.0</v>
      </c>
      <c r="F9" s="56">
        <v>100.0</v>
      </c>
      <c r="G9" s="62">
        <v>100.0</v>
      </c>
      <c r="H9" s="57">
        <f t="shared" si="1"/>
        <v>100</v>
      </c>
      <c r="I9" s="49">
        <v>100.0</v>
      </c>
      <c r="J9" s="56">
        <v>100.0</v>
      </c>
      <c r="K9" s="56">
        <v>100.0</v>
      </c>
      <c r="L9" s="49">
        <v>100.0</v>
      </c>
      <c r="M9" s="56">
        <v>100.0</v>
      </c>
      <c r="N9" s="49">
        <v>100.0</v>
      </c>
      <c r="O9" s="57">
        <f t="shared" si="2"/>
        <v>100</v>
      </c>
      <c r="P9" s="58">
        <v>98.59154929577466</v>
      </c>
      <c r="Q9" s="56">
        <v>100.0</v>
      </c>
      <c r="R9" s="56">
        <v>100.0</v>
      </c>
      <c r="S9" s="49">
        <v>100.0</v>
      </c>
      <c r="T9" s="56">
        <v>100.0</v>
      </c>
      <c r="U9" s="56">
        <v>100.0</v>
      </c>
      <c r="V9" s="57">
        <f t="shared" si="3"/>
        <v>99.76525822</v>
      </c>
      <c r="W9" s="63">
        <v>95.69892473118279</v>
      </c>
      <c r="X9" s="56">
        <v>94.44444444444444</v>
      </c>
      <c r="Y9" s="56">
        <v>97.36842105263158</v>
      </c>
      <c r="Z9" s="56">
        <v>93.7007874015748</v>
      </c>
      <c r="AA9" s="56">
        <v>90.47619047619048</v>
      </c>
      <c r="AB9" s="49">
        <v>96.90721649484536</v>
      </c>
      <c r="AC9" s="57">
        <f t="shared" si="4"/>
        <v>94.76599743</v>
      </c>
      <c r="AD9" s="56">
        <v>88.8888888888889</v>
      </c>
      <c r="AE9" s="56">
        <v>91.42857142857143</v>
      </c>
      <c r="AF9" s="56">
        <v>97.84946236559139</v>
      </c>
      <c r="AG9" s="49">
        <v>90.1840490797546</v>
      </c>
      <c r="AH9" s="56">
        <v>88.09523809523809</v>
      </c>
      <c r="AI9" s="56">
        <v>91.12903225806451</v>
      </c>
      <c r="AJ9" s="57">
        <f t="shared" si="5"/>
        <v>91.26254035</v>
      </c>
      <c r="AK9" s="56">
        <v>91.0958904109589</v>
      </c>
      <c r="AL9" s="56">
        <v>92.77108433734941</v>
      </c>
      <c r="AM9" s="56">
        <v>98.23008849557522</v>
      </c>
      <c r="AN9" s="49">
        <v>91.48936170212765</v>
      </c>
      <c r="AO9" s="56">
        <v>90.19607843137254</v>
      </c>
      <c r="AP9" s="56">
        <v>92.36111111111111</v>
      </c>
      <c r="AQ9" s="57">
        <f t="shared" si="6"/>
        <v>92.69060241</v>
      </c>
      <c r="AR9" s="56">
        <v>92.57142857142857</v>
      </c>
      <c r="AS9" s="56">
        <v>91.57894736842105</v>
      </c>
      <c r="AT9" s="56">
        <v>96.12403100775194</v>
      </c>
      <c r="AU9" s="49">
        <v>90.32</v>
      </c>
      <c r="AV9" s="56">
        <v>87.93103448275862</v>
      </c>
      <c r="AW9" s="56">
        <v>92.21556886227546</v>
      </c>
      <c r="AX9" s="57">
        <f t="shared" si="7"/>
        <v>91.79016838</v>
      </c>
      <c r="AY9" s="49">
        <v>92.93478260869566</v>
      </c>
      <c r="AZ9" s="56">
        <v>92.0</v>
      </c>
      <c r="BA9" s="56">
        <v>96.45390070921985</v>
      </c>
      <c r="BB9" s="49">
        <v>90.7</v>
      </c>
      <c r="BC9" s="56">
        <v>88.70967741935483</v>
      </c>
      <c r="BD9" s="56">
        <v>92.61363636363636</v>
      </c>
      <c r="BE9" s="57">
        <f t="shared" si="8"/>
        <v>92.23533285</v>
      </c>
      <c r="BF9" s="60"/>
      <c r="BG9" s="57">
        <v>91.2280701754386</v>
      </c>
      <c r="BH9" s="57"/>
      <c r="BI9" s="57"/>
      <c r="BJ9" s="57"/>
      <c r="BK9" s="57"/>
      <c r="BL9" s="61"/>
      <c r="BM9" s="60"/>
      <c r="BN9" s="57">
        <v>92.59259259259258</v>
      </c>
      <c r="BO9" s="57"/>
      <c r="BP9" s="57"/>
      <c r="BQ9" s="57"/>
      <c r="BR9" s="57"/>
      <c r="BS9" s="61"/>
      <c r="BT9" s="60"/>
      <c r="BU9" s="50">
        <v>90.06622516556291</v>
      </c>
      <c r="BV9" s="57"/>
      <c r="BW9" s="57"/>
      <c r="BX9" s="57"/>
      <c r="BY9" s="57"/>
      <c r="BZ9" s="61"/>
      <c r="CA9" s="60"/>
      <c r="CB9" s="57">
        <v>90.47619047619048</v>
      </c>
      <c r="CC9" s="57"/>
      <c r="CD9" s="57"/>
      <c r="CE9" s="57"/>
      <c r="CF9" s="57"/>
      <c r="CG9" s="61"/>
      <c r="CH9" s="57"/>
      <c r="CI9" s="57"/>
      <c r="CJ9" s="57"/>
      <c r="CK9" s="57"/>
      <c r="CL9" s="57"/>
      <c r="CM9" s="57"/>
      <c r="CN9" s="57"/>
    </row>
    <row r="10">
      <c r="A10" s="58" t="s">
        <v>28</v>
      </c>
      <c r="B10" s="56">
        <v>89.28571428571429</v>
      </c>
      <c r="C10" s="56">
        <v>87.5</v>
      </c>
      <c r="D10" s="56">
        <v>87.5</v>
      </c>
      <c r="E10" s="56">
        <v>86.1</v>
      </c>
      <c r="F10" s="56">
        <v>100.0</v>
      </c>
      <c r="G10" s="62">
        <v>81.48148148148148</v>
      </c>
      <c r="H10" s="57">
        <f t="shared" si="1"/>
        <v>88.64453263</v>
      </c>
      <c r="I10" s="49">
        <v>92.45</v>
      </c>
      <c r="J10" s="56">
        <v>90.0</v>
      </c>
      <c r="K10" s="56">
        <v>89.58333333333334</v>
      </c>
      <c r="L10" s="49">
        <v>89.55223880597015</v>
      </c>
      <c r="M10" s="56">
        <v>94.44444444444444</v>
      </c>
      <c r="N10" s="49">
        <v>86.95652173913044</v>
      </c>
      <c r="O10" s="57">
        <f t="shared" si="2"/>
        <v>90.49775639</v>
      </c>
      <c r="P10" s="58">
        <v>92.95774647887325</v>
      </c>
      <c r="Q10" s="56">
        <v>87.8048780487805</v>
      </c>
      <c r="R10" s="56">
        <v>90.47619047619048</v>
      </c>
      <c r="S10" s="49">
        <v>91.83673469387756</v>
      </c>
      <c r="T10" s="56">
        <v>89.13043478260869</v>
      </c>
      <c r="U10" s="56">
        <v>85.13513513513513</v>
      </c>
      <c r="V10" s="57">
        <f t="shared" si="3"/>
        <v>89.55685327</v>
      </c>
      <c r="W10" s="63">
        <v>90.32258064516128</v>
      </c>
      <c r="X10" s="56">
        <v>85.18518518518518</v>
      </c>
      <c r="Y10" s="56">
        <v>88.1578947368421</v>
      </c>
      <c r="Z10" s="56">
        <v>88.18897637795276</v>
      </c>
      <c r="AA10" s="56">
        <v>90.47619047619048</v>
      </c>
      <c r="AB10" s="49">
        <v>85.56701030927834</v>
      </c>
      <c r="AC10" s="57">
        <f t="shared" si="4"/>
        <v>87.98297296</v>
      </c>
      <c r="AD10" s="56">
        <v>89.74358974358975</v>
      </c>
      <c r="AE10" s="56">
        <v>85.71428571428572</v>
      </c>
      <c r="AF10" s="56">
        <v>90.32258064516128</v>
      </c>
      <c r="AG10" s="49">
        <v>90.79754601226993</v>
      </c>
      <c r="AH10" s="56">
        <v>90.47619047619048</v>
      </c>
      <c r="AI10" s="56">
        <v>88.70967741935483</v>
      </c>
      <c r="AJ10" s="57">
        <f t="shared" si="5"/>
        <v>89.29397834</v>
      </c>
      <c r="AK10" s="56">
        <v>89.04109589041096</v>
      </c>
      <c r="AL10" s="56">
        <v>85.5421686746988</v>
      </c>
      <c r="AM10" s="56">
        <v>88.49557522123894</v>
      </c>
      <c r="AN10" s="49">
        <v>88.82978723404256</v>
      </c>
      <c r="AO10" s="56">
        <v>89.2156862745098</v>
      </c>
      <c r="AP10" s="56">
        <v>88.19444444444444</v>
      </c>
      <c r="AQ10" s="57">
        <f t="shared" si="6"/>
        <v>88.21979296</v>
      </c>
      <c r="AR10" s="56">
        <v>89.71428571428571</v>
      </c>
      <c r="AS10" s="56">
        <v>86.31578947368422</v>
      </c>
      <c r="AT10" s="56">
        <v>89.92248062015504</v>
      </c>
      <c r="AU10" s="49">
        <v>88.47</v>
      </c>
      <c r="AV10" s="56">
        <v>86.20689655172413</v>
      </c>
      <c r="AW10" s="56">
        <v>88.62275449101796</v>
      </c>
      <c r="AX10" s="57">
        <f t="shared" si="7"/>
        <v>88.20870114</v>
      </c>
      <c r="AY10" s="49">
        <v>89.13043478260869</v>
      </c>
      <c r="AZ10" s="56">
        <v>87.0</v>
      </c>
      <c r="BA10" s="56">
        <v>89.36170212765957</v>
      </c>
      <c r="BB10" s="49">
        <v>86.4</v>
      </c>
      <c r="BC10" s="56">
        <v>87.09677419354838</v>
      </c>
      <c r="BD10" s="56">
        <v>89.20454545454545</v>
      </c>
      <c r="BE10" s="57">
        <f t="shared" si="8"/>
        <v>88.03224276</v>
      </c>
      <c r="BF10" s="60"/>
      <c r="BG10" s="57">
        <v>87.71929824561404</v>
      </c>
      <c r="BH10" s="57"/>
      <c r="BI10" s="57"/>
      <c r="BJ10" s="57"/>
      <c r="BK10" s="57"/>
      <c r="BL10" s="61"/>
      <c r="BM10" s="60"/>
      <c r="BN10" s="57">
        <v>88.88888888888889</v>
      </c>
      <c r="BO10" s="57"/>
      <c r="BP10" s="57"/>
      <c r="BQ10" s="57"/>
      <c r="BR10" s="57"/>
      <c r="BS10" s="61"/>
      <c r="BT10" s="60"/>
      <c r="BU10" s="50">
        <v>90.06622516556291</v>
      </c>
      <c r="BV10" s="57"/>
      <c r="BW10" s="57"/>
      <c r="BX10" s="57"/>
      <c r="BY10" s="57"/>
      <c r="BZ10" s="61"/>
      <c r="CA10" s="60"/>
      <c r="CB10" s="57">
        <v>89.88095238095238</v>
      </c>
      <c r="CC10" s="57"/>
      <c r="CD10" s="57"/>
      <c r="CE10" s="57"/>
      <c r="CF10" s="57"/>
      <c r="CG10" s="61"/>
      <c r="CH10" s="57"/>
      <c r="CI10" s="57"/>
      <c r="CJ10" s="57"/>
      <c r="CK10" s="57"/>
      <c r="CL10" s="57"/>
      <c r="CM10" s="57"/>
      <c r="CN10" s="57"/>
    </row>
    <row r="11">
      <c r="A11" s="58" t="s">
        <v>29</v>
      </c>
      <c r="B11" s="56">
        <v>100.0</v>
      </c>
      <c r="C11" s="56">
        <v>93.75</v>
      </c>
      <c r="D11" s="56">
        <v>95.83333333333334</v>
      </c>
      <c r="E11" s="56">
        <v>94.4</v>
      </c>
      <c r="F11" s="56">
        <v>100.0</v>
      </c>
      <c r="G11" s="62">
        <v>88.88888888888889</v>
      </c>
      <c r="H11" s="57">
        <f t="shared" si="1"/>
        <v>95.4787037</v>
      </c>
      <c r="I11" s="49">
        <v>100.0</v>
      </c>
      <c r="J11" s="56">
        <v>93.33333333333334</v>
      </c>
      <c r="K11" s="56">
        <v>97.91666666666666</v>
      </c>
      <c r="L11" s="49">
        <v>95.52238805970148</v>
      </c>
      <c r="M11" s="56">
        <v>100.0</v>
      </c>
      <c r="N11" s="49">
        <v>89.13043478260869</v>
      </c>
      <c r="O11" s="57">
        <f t="shared" si="2"/>
        <v>95.98380381</v>
      </c>
      <c r="P11" s="58">
        <v>100.0</v>
      </c>
      <c r="Q11" s="56">
        <v>90.2439024390244</v>
      </c>
      <c r="R11" s="56">
        <v>93.65079365079364</v>
      </c>
      <c r="S11" s="49">
        <v>95.91836734693877</v>
      </c>
      <c r="T11" s="56">
        <v>97.82608695652173</v>
      </c>
      <c r="U11" s="56">
        <v>90.54054054054053</v>
      </c>
      <c r="V11" s="57">
        <f t="shared" si="3"/>
        <v>94.69661516</v>
      </c>
      <c r="W11" s="63">
        <v>100.0</v>
      </c>
      <c r="X11" s="56">
        <v>88.88888888888889</v>
      </c>
      <c r="Y11" s="56">
        <v>93.42105263157895</v>
      </c>
      <c r="Z11" s="56">
        <v>96.06299212598425</v>
      </c>
      <c r="AA11" s="56">
        <v>96.82539682539682</v>
      </c>
      <c r="AB11" s="49">
        <v>90.72164948453609</v>
      </c>
      <c r="AC11" s="57">
        <f t="shared" si="4"/>
        <v>94.31999666</v>
      </c>
      <c r="AD11" s="56">
        <v>96.5811965811966</v>
      </c>
      <c r="AE11" s="56">
        <v>90.0</v>
      </c>
      <c r="AF11" s="56">
        <v>94.6236559139785</v>
      </c>
      <c r="AG11" s="49">
        <v>95.0920245398773</v>
      </c>
      <c r="AH11" s="56">
        <v>94.04761904761905</v>
      </c>
      <c r="AI11" s="56">
        <v>91.12903225806451</v>
      </c>
      <c r="AJ11" s="57">
        <f t="shared" si="5"/>
        <v>93.57892139</v>
      </c>
      <c r="AK11" s="56">
        <v>97.26027397260275</v>
      </c>
      <c r="AL11" s="56">
        <v>91.56626506024097</v>
      </c>
      <c r="AM11" s="56">
        <v>95.57522123893806</v>
      </c>
      <c r="AN11" s="49">
        <v>94.68085106382979</v>
      </c>
      <c r="AO11" s="56">
        <v>95.09803921568627</v>
      </c>
      <c r="AP11" s="56">
        <v>91.66666666666666</v>
      </c>
      <c r="AQ11" s="57">
        <f t="shared" si="6"/>
        <v>94.3078862</v>
      </c>
      <c r="AR11" s="56">
        <v>97.71428571428571</v>
      </c>
      <c r="AS11" s="56">
        <v>92.63157894736842</v>
      </c>
      <c r="AT11" s="56">
        <v>96.12403100775194</v>
      </c>
      <c r="AU11" s="49">
        <v>95.39</v>
      </c>
      <c r="AV11" s="56">
        <v>95.6896551724138</v>
      </c>
      <c r="AW11" s="56">
        <v>92.81437125748504</v>
      </c>
      <c r="AX11" s="57">
        <f t="shared" si="7"/>
        <v>95.06065368</v>
      </c>
      <c r="AY11" s="49">
        <v>96.73913043478261</v>
      </c>
      <c r="AZ11" s="56">
        <v>92.0</v>
      </c>
      <c r="BA11" s="56">
        <v>96.45390070921985</v>
      </c>
      <c r="BB11" s="49">
        <v>93.85</v>
      </c>
      <c r="BC11" s="56">
        <v>95.96774193548387</v>
      </c>
      <c r="BD11" s="56">
        <v>93.18181818181817</v>
      </c>
      <c r="BE11" s="57">
        <f t="shared" si="8"/>
        <v>94.69876521</v>
      </c>
      <c r="BF11" s="60"/>
      <c r="BG11" s="57">
        <v>90.35087719298247</v>
      </c>
      <c r="BH11" s="57"/>
      <c r="BI11" s="57"/>
      <c r="BJ11" s="57"/>
      <c r="BK11" s="57"/>
      <c r="BL11" s="61"/>
      <c r="BM11" s="60"/>
      <c r="BN11" s="57">
        <v>91.1111111111111</v>
      </c>
      <c r="BO11" s="57"/>
      <c r="BP11" s="57"/>
      <c r="BQ11" s="57"/>
      <c r="BR11" s="57"/>
      <c r="BS11" s="61"/>
      <c r="BT11" s="60"/>
      <c r="BU11" s="50">
        <v>92.05298013245033</v>
      </c>
      <c r="BV11" s="57"/>
      <c r="BW11" s="57"/>
      <c r="BX11" s="57"/>
      <c r="BY11" s="57"/>
      <c r="BZ11" s="61"/>
      <c r="CA11" s="60"/>
      <c r="CB11" s="57">
        <v>91.07142857142857</v>
      </c>
      <c r="CC11" s="57"/>
      <c r="CD11" s="57"/>
      <c r="CE11" s="57"/>
      <c r="CF11" s="57"/>
      <c r="CG11" s="61"/>
      <c r="CH11" s="57"/>
      <c r="CI11" s="57"/>
      <c r="CJ11" s="57"/>
      <c r="CK11" s="57"/>
      <c r="CL11" s="57"/>
      <c r="CM11" s="57"/>
      <c r="CN11" s="57"/>
    </row>
    <row r="12">
      <c r="A12" s="58" t="s">
        <v>30</v>
      </c>
      <c r="B12" s="56">
        <v>100.0</v>
      </c>
      <c r="C12" s="56">
        <v>100.0</v>
      </c>
      <c r="D12" s="56">
        <v>100.0</v>
      </c>
      <c r="E12" s="56">
        <v>100.0</v>
      </c>
      <c r="F12" s="56">
        <v>100.0</v>
      </c>
      <c r="G12" s="62">
        <v>100.0</v>
      </c>
      <c r="H12" s="57">
        <f t="shared" si="1"/>
        <v>100</v>
      </c>
      <c r="I12" s="49">
        <v>100.0</v>
      </c>
      <c r="J12" s="56">
        <v>96.66666666666667</v>
      </c>
      <c r="K12" s="56">
        <v>100.0</v>
      </c>
      <c r="L12" s="49">
        <v>100.0</v>
      </c>
      <c r="M12" s="56">
        <v>100.0</v>
      </c>
      <c r="N12" s="49">
        <v>100.0</v>
      </c>
      <c r="O12" s="57">
        <f t="shared" si="2"/>
        <v>99.44444444</v>
      </c>
      <c r="P12" s="58">
        <v>100.0</v>
      </c>
      <c r="Q12" s="56">
        <v>97.5609756097561</v>
      </c>
      <c r="R12" s="56">
        <v>100.0</v>
      </c>
      <c r="S12" s="49">
        <v>95.91836734693877</v>
      </c>
      <c r="T12" s="56">
        <v>97.82608695652173</v>
      </c>
      <c r="U12" s="56">
        <v>97.2972972972973</v>
      </c>
      <c r="V12" s="57">
        <f t="shared" si="3"/>
        <v>98.10045454</v>
      </c>
      <c r="W12" s="63">
        <v>98.9247311827957</v>
      </c>
      <c r="X12" s="56">
        <v>98.14814814814814</v>
      </c>
      <c r="Y12" s="56">
        <v>100.0</v>
      </c>
      <c r="Z12" s="56">
        <v>96.8503937007874</v>
      </c>
      <c r="AA12" s="56">
        <v>98.4126984126984</v>
      </c>
      <c r="AB12" s="49">
        <v>97.9381443298969</v>
      </c>
      <c r="AC12" s="57">
        <f t="shared" si="4"/>
        <v>98.3790193</v>
      </c>
      <c r="AD12" s="56">
        <v>98.2905982905983</v>
      </c>
      <c r="AE12" s="56">
        <v>97.14285714285715</v>
      </c>
      <c r="AF12" s="56">
        <v>98.9247311827957</v>
      </c>
      <c r="AG12" s="49">
        <v>96.93251533742331</v>
      </c>
      <c r="AH12" s="56">
        <v>96.42857142857143</v>
      </c>
      <c r="AI12" s="56">
        <v>97.58064516129032</v>
      </c>
      <c r="AJ12" s="57">
        <f t="shared" si="5"/>
        <v>97.54998642</v>
      </c>
      <c r="AK12" s="56">
        <v>97.94520547945206</v>
      </c>
      <c r="AL12" s="56">
        <v>96.3855421686747</v>
      </c>
      <c r="AM12" s="56">
        <v>97.34513274336283</v>
      </c>
      <c r="AN12" s="49">
        <v>97.3404255319149</v>
      </c>
      <c r="AO12" s="56">
        <v>97.05882352941177</v>
      </c>
      <c r="AP12" s="56">
        <v>97.91666666666666</v>
      </c>
      <c r="AQ12" s="57">
        <f t="shared" si="6"/>
        <v>97.33196602</v>
      </c>
      <c r="AR12" s="56">
        <v>98.28571428571429</v>
      </c>
      <c r="AS12" s="56">
        <v>96.8421052631579</v>
      </c>
      <c r="AT12" s="56">
        <v>97.67441860465115</v>
      </c>
      <c r="AU12" s="49">
        <v>97.69</v>
      </c>
      <c r="AV12" s="56">
        <v>97.41379310344827</v>
      </c>
      <c r="AW12" s="56">
        <v>97.60479041916167</v>
      </c>
      <c r="AX12" s="57">
        <f t="shared" si="7"/>
        <v>97.58513695</v>
      </c>
      <c r="AY12" s="49">
        <v>98.36956521739131</v>
      </c>
      <c r="AZ12" s="56">
        <v>97.0</v>
      </c>
      <c r="BA12" s="56">
        <v>97.87234042553192</v>
      </c>
      <c r="BB12" s="49">
        <v>97.8</v>
      </c>
      <c r="BC12" s="56">
        <v>97.58064516129032</v>
      </c>
      <c r="BD12" s="56">
        <v>97.72727272727273</v>
      </c>
      <c r="BE12" s="57">
        <f t="shared" si="8"/>
        <v>97.72497059</v>
      </c>
      <c r="BF12" s="60"/>
      <c r="BG12" s="57">
        <v>96.49122807017545</v>
      </c>
      <c r="BH12" s="57"/>
      <c r="BI12" s="57"/>
      <c r="BJ12" s="57"/>
      <c r="BK12" s="57"/>
      <c r="BL12" s="61"/>
      <c r="BM12" s="60"/>
      <c r="BN12" s="57">
        <v>97.03703703703702</v>
      </c>
      <c r="BO12" s="57"/>
      <c r="BP12" s="57"/>
      <c r="BQ12" s="57"/>
      <c r="BR12" s="57"/>
      <c r="BS12" s="61"/>
      <c r="BT12" s="60"/>
      <c r="BU12" s="50">
        <v>96.6887417218543</v>
      </c>
      <c r="BV12" s="57"/>
      <c r="BW12" s="57"/>
      <c r="BX12" s="57"/>
      <c r="BY12" s="57"/>
      <c r="BZ12" s="61"/>
      <c r="CA12" s="60"/>
      <c r="CB12" s="57">
        <v>95.83333333333334</v>
      </c>
      <c r="CC12" s="57"/>
      <c r="CD12" s="57"/>
      <c r="CE12" s="57"/>
      <c r="CF12" s="57"/>
      <c r="CG12" s="61"/>
      <c r="CH12" s="57"/>
      <c r="CI12" s="57"/>
      <c r="CJ12" s="57"/>
      <c r="CK12" s="57"/>
      <c r="CL12" s="57"/>
      <c r="CM12" s="57"/>
      <c r="CN12" s="57"/>
    </row>
    <row r="13">
      <c r="A13" s="58" t="s">
        <v>31</v>
      </c>
      <c r="B13" s="56">
        <v>82.14285714285714</v>
      </c>
      <c r="C13" s="56">
        <v>81.25</v>
      </c>
      <c r="D13" s="56">
        <v>83.33333333333334</v>
      </c>
      <c r="E13" s="56">
        <v>80.5</v>
      </c>
      <c r="F13" s="56">
        <v>94.44444444444444</v>
      </c>
      <c r="G13" s="62">
        <v>92.5925925925926</v>
      </c>
      <c r="H13" s="57">
        <f t="shared" si="1"/>
        <v>85.71053792</v>
      </c>
      <c r="I13" s="49">
        <v>100.0</v>
      </c>
      <c r="J13" s="56">
        <v>90.0</v>
      </c>
      <c r="K13" s="56">
        <v>87.5</v>
      </c>
      <c r="L13" s="49">
        <v>89.55223880597015</v>
      </c>
      <c r="M13" s="56">
        <v>97.22222222222221</v>
      </c>
      <c r="N13" s="49">
        <v>91.30434782608695</v>
      </c>
      <c r="O13" s="57">
        <f t="shared" si="2"/>
        <v>92.59646814</v>
      </c>
      <c r="P13" s="58">
        <v>98.59154929577466</v>
      </c>
      <c r="Q13" s="56">
        <v>92.6829268292683</v>
      </c>
      <c r="R13" s="56">
        <v>90.47619047619048</v>
      </c>
      <c r="S13" s="49">
        <v>92.85714285714286</v>
      </c>
      <c r="T13" s="56">
        <v>95.65217391304347</v>
      </c>
      <c r="U13" s="56">
        <v>94.5945945945946</v>
      </c>
      <c r="V13" s="57">
        <f t="shared" si="3"/>
        <v>94.14242966</v>
      </c>
      <c r="W13" s="63">
        <v>98.9247311827957</v>
      </c>
      <c r="X13" s="56">
        <v>94.44444444444444</v>
      </c>
      <c r="Y13" s="56">
        <v>92.10526315789474</v>
      </c>
      <c r="Z13" s="56">
        <v>94.48818897637796</v>
      </c>
      <c r="AA13" s="56">
        <v>96.82539682539682</v>
      </c>
      <c r="AB13" s="49">
        <v>95.87628865979381</v>
      </c>
      <c r="AC13" s="57">
        <f t="shared" si="4"/>
        <v>95.44405221</v>
      </c>
      <c r="AD13" s="56">
        <v>95.72649572649573</v>
      </c>
      <c r="AE13" s="56">
        <v>94.28571428571429</v>
      </c>
      <c r="AF13" s="56">
        <v>92.47311827956989</v>
      </c>
      <c r="AG13" s="49">
        <v>94.47852760736197</v>
      </c>
      <c r="AH13" s="56">
        <v>91.66666666666666</v>
      </c>
      <c r="AI13" s="56">
        <v>93.54838709677419</v>
      </c>
      <c r="AJ13" s="57">
        <f t="shared" si="5"/>
        <v>93.69648494</v>
      </c>
      <c r="AK13" s="56">
        <v>95.2054794520548</v>
      </c>
      <c r="AL13" s="56">
        <v>93.97590361445783</v>
      </c>
      <c r="AM13" s="56">
        <v>92.03539823008849</v>
      </c>
      <c r="AN13" s="49">
        <v>93.61702127659575</v>
      </c>
      <c r="AO13" s="56">
        <v>93.13725490196079</v>
      </c>
      <c r="AP13" s="56">
        <v>94.44444444444444</v>
      </c>
      <c r="AQ13" s="57">
        <f t="shared" si="6"/>
        <v>93.73591699</v>
      </c>
      <c r="AR13" s="56">
        <v>93.71428571428572</v>
      </c>
      <c r="AS13" s="56">
        <v>94.73684210526316</v>
      </c>
      <c r="AT13" s="56">
        <v>92.24806201550388</v>
      </c>
      <c r="AU13" s="49">
        <v>91.24</v>
      </c>
      <c r="AV13" s="56">
        <v>91.37931034482759</v>
      </c>
      <c r="AW13" s="56">
        <v>92.81437125748504</v>
      </c>
      <c r="AX13" s="57">
        <f t="shared" si="7"/>
        <v>92.68881191</v>
      </c>
      <c r="AY13" s="49">
        <v>94.02173913043478</v>
      </c>
      <c r="AZ13" s="56">
        <v>95.0</v>
      </c>
      <c r="BA13" s="56">
        <v>92.90780141843972</v>
      </c>
      <c r="BB13" s="49">
        <v>91.66</v>
      </c>
      <c r="BC13" s="56">
        <v>90.3225806451613</v>
      </c>
      <c r="BD13" s="56">
        <v>93.18181818181817</v>
      </c>
      <c r="BE13" s="57">
        <f t="shared" si="8"/>
        <v>92.8489899</v>
      </c>
      <c r="BF13" s="60"/>
      <c r="BG13" s="57">
        <v>93.85964912280703</v>
      </c>
      <c r="BH13" s="57"/>
      <c r="BI13" s="57"/>
      <c r="BJ13" s="57"/>
      <c r="BK13" s="57"/>
      <c r="BL13" s="61"/>
      <c r="BM13" s="60"/>
      <c r="BN13" s="57">
        <v>93.33333333333333</v>
      </c>
      <c r="BO13" s="57"/>
      <c r="BP13" s="57"/>
      <c r="BQ13" s="57"/>
      <c r="BR13" s="57"/>
      <c r="BS13" s="61"/>
      <c r="BT13" s="60"/>
      <c r="BU13" s="50">
        <v>91.3907284768212</v>
      </c>
      <c r="BV13" s="57"/>
      <c r="BW13" s="57"/>
      <c r="BX13" s="57"/>
      <c r="BY13" s="57"/>
      <c r="BZ13" s="61"/>
      <c r="CA13" s="60"/>
      <c r="CB13" s="57">
        <v>91.07142857142857</v>
      </c>
      <c r="CC13" s="57"/>
      <c r="CD13" s="57"/>
      <c r="CE13" s="57"/>
      <c r="CF13" s="57"/>
      <c r="CG13" s="61"/>
      <c r="CH13" s="57"/>
      <c r="CI13" s="57"/>
      <c r="CJ13" s="57"/>
      <c r="CK13" s="57"/>
      <c r="CL13" s="57"/>
      <c r="CM13" s="57"/>
      <c r="CN13" s="57"/>
    </row>
    <row r="14">
      <c r="A14" s="58" t="s">
        <v>32</v>
      </c>
      <c r="B14" s="56">
        <v>85.71428571428571</v>
      </c>
      <c r="C14" s="56">
        <v>75.0</v>
      </c>
      <c r="D14" s="56">
        <v>95.83333333333334</v>
      </c>
      <c r="E14" s="56">
        <v>91.6</v>
      </c>
      <c r="F14" s="56">
        <v>83.33333333333334</v>
      </c>
      <c r="G14" s="64">
        <v>70.37037037037037</v>
      </c>
      <c r="H14" s="57">
        <f t="shared" si="1"/>
        <v>83.64188713</v>
      </c>
      <c r="I14" s="49">
        <v>75.47</v>
      </c>
      <c r="J14" s="56">
        <v>73.33333333333334</v>
      </c>
      <c r="K14" s="56">
        <v>93.75</v>
      </c>
      <c r="L14" s="49">
        <v>85.07462686567165</v>
      </c>
      <c r="M14" s="56">
        <v>83.33333333333334</v>
      </c>
      <c r="N14" s="49">
        <v>71.73913043478261</v>
      </c>
      <c r="O14" s="57">
        <f t="shared" si="2"/>
        <v>80.45007066</v>
      </c>
      <c r="P14" s="58">
        <v>80.28169014084507</v>
      </c>
      <c r="Q14" s="56">
        <v>78.04878048780488</v>
      </c>
      <c r="R14" s="56">
        <v>87.3015873015873</v>
      </c>
      <c r="S14" s="49">
        <v>89.79591836734694</v>
      </c>
      <c r="T14" s="56">
        <v>86.95652173913044</v>
      </c>
      <c r="U14" s="56">
        <v>79.72972972972973</v>
      </c>
      <c r="V14" s="57">
        <f t="shared" si="3"/>
        <v>83.68570463</v>
      </c>
      <c r="W14" s="63">
        <v>82.79569892473118</v>
      </c>
      <c r="X14" s="56">
        <v>79.62962962962962</v>
      </c>
      <c r="Y14" s="56">
        <v>88.1578947368421</v>
      </c>
      <c r="Z14" s="56">
        <v>91.33858267716536</v>
      </c>
      <c r="AA14" s="56">
        <v>88.88888888888889</v>
      </c>
      <c r="AB14" s="49">
        <v>81.44329896907216</v>
      </c>
      <c r="AC14" s="57">
        <f t="shared" si="4"/>
        <v>85.37566564</v>
      </c>
      <c r="AD14" s="56">
        <v>81.1965811965812</v>
      </c>
      <c r="AE14" s="56">
        <v>77.14285714285715</v>
      </c>
      <c r="AF14" s="56">
        <v>87.09677419354838</v>
      </c>
      <c r="AG14" s="49">
        <v>90.1840490797546</v>
      </c>
      <c r="AH14" s="56">
        <v>83.33333333333334</v>
      </c>
      <c r="AI14" s="56">
        <v>80.64516129032258</v>
      </c>
      <c r="AJ14" s="57">
        <f t="shared" si="5"/>
        <v>83.26645937</v>
      </c>
      <c r="AK14" s="56">
        <v>82.87671232876713</v>
      </c>
      <c r="AL14" s="56">
        <v>79.51807228915663</v>
      </c>
      <c r="AM14" s="56">
        <v>85.84070796460178</v>
      </c>
      <c r="AN14" s="49">
        <v>86.70212765957447</v>
      </c>
      <c r="AO14" s="56">
        <v>85.29411764705883</v>
      </c>
      <c r="AP14" s="56">
        <v>81.25</v>
      </c>
      <c r="AQ14" s="57">
        <f t="shared" si="6"/>
        <v>83.58028965</v>
      </c>
      <c r="AR14" s="56">
        <v>79.42857142857143</v>
      </c>
      <c r="AS14" s="56">
        <v>77.89473684210526</v>
      </c>
      <c r="AT14" s="56">
        <v>87.59689922480621</v>
      </c>
      <c r="AU14" s="49">
        <v>86.17</v>
      </c>
      <c r="AV14" s="56">
        <v>86.20689655172413</v>
      </c>
      <c r="AW14" s="56">
        <v>79.64071856287424</v>
      </c>
      <c r="AX14" s="57">
        <f t="shared" si="7"/>
        <v>82.82297044</v>
      </c>
      <c r="AY14" s="49">
        <v>80.43478260869566</v>
      </c>
      <c r="AZ14" s="56">
        <v>78.0</v>
      </c>
      <c r="BA14" s="56">
        <v>83.68794326241135</v>
      </c>
      <c r="BB14" s="49">
        <v>86.84</v>
      </c>
      <c r="BC14" s="56">
        <v>87.09677419354838</v>
      </c>
      <c r="BD14" s="56">
        <v>80.11363636363636</v>
      </c>
      <c r="BE14" s="57">
        <f t="shared" si="8"/>
        <v>82.69552274</v>
      </c>
      <c r="BF14" s="60"/>
      <c r="BG14" s="57">
        <v>79.82456140350878</v>
      </c>
      <c r="BH14" s="57"/>
      <c r="BI14" s="57"/>
      <c r="BJ14" s="57"/>
      <c r="BK14" s="57"/>
      <c r="BL14" s="61"/>
      <c r="BM14" s="60"/>
      <c r="BN14" s="57">
        <v>80.0</v>
      </c>
      <c r="BO14" s="57"/>
      <c r="BP14" s="57"/>
      <c r="BQ14" s="57"/>
      <c r="BR14" s="57"/>
      <c r="BS14" s="61"/>
      <c r="BT14" s="60"/>
      <c r="BU14" s="50">
        <v>78.80794701986756</v>
      </c>
      <c r="BV14" s="57"/>
      <c r="BW14" s="57"/>
      <c r="BX14" s="57"/>
      <c r="BY14" s="57"/>
      <c r="BZ14" s="61"/>
      <c r="CA14" s="60"/>
      <c r="CB14" s="57">
        <v>80.35714285714286</v>
      </c>
      <c r="CC14" s="57"/>
      <c r="CD14" s="57"/>
      <c r="CE14" s="57"/>
      <c r="CF14" s="57"/>
      <c r="CG14" s="61"/>
      <c r="CH14" s="57"/>
      <c r="CI14" s="57"/>
      <c r="CJ14" s="57"/>
      <c r="CK14" s="57"/>
      <c r="CL14" s="57"/>
      <c r="CM14" s="57"/>
      <c r="CN14" s="57"/>
    </row>
    <row r="15">
      <c r="A15" s="58" t="s">
        <v>33</v>
      </c>
      <c r="B15" s="56">
        <v>92.85714285714286</v>
      </c>
      <c r="C15" s="56">
        <v>81.25</v>
      </c>
      <c r="D15" s="56">
        <v>75.0</v>
      </c>
      <c r="E15" s="56">
        <v>83.3</v>
      </c>
      <c r="F15" s="56">
        <v>77.77777777777779</v>
      </c>
      <c r="G15" s="62">
        <v>92.5925925925926</v>
      </c>
      <c r="H15" s="57">
        <f t="shared" si="1"/>
        <v>83.7962522</v>
      </c>
      <c r="I15" s="49">
        <v>71.69</v>
      </c>
      <c r="J15" s="56">
        <v>66.66666666666667</v>
      </c>
      <c r="K15" s="56">
        <v>64.58333333333334</v>
      </c>
      <c r="L15" s="49">
        <v>58.2089552238806</v>
      </c>
      <c r="M15" s="56">
        <v>63.888888888888886</v>
      </c>
      <c r="N15" s="49">
        <v>73.91304347826086</v>
      </c>
      <c r="O15" s="57">
        <f t="shared" si="2"/>
        <v>66.4918146</v>
      </c>
      <c r="P15" s="58">
        <v>78.87323943661973</v>
      </c>
      <c r="Q15" s="56">
        <v>73.17073170731707</v>
      </c>
      <c r="R15" s="56">
        <v>73.01587301587301</v>
      </c>
      <c r="S15" s="49">
        <v>70.40816326530613</v>
      </c>
      <c r="T15" s="56">
        <v>67.39130434782608</v>
      </c>
      <c r="U15" s="56">
        <v>81.08108108108108</v>
      </c>
      <c r="V15" s="57">
        <f t="shared" si="3"/>
        <v>73.99006548</v>
      </c>
      <c r="W15" s="63">
        <v>81.72043010752688</v>
      </c>
      <c r="X15" s="56">
        <v>79.62962962962962</v>
      </c>
      <c r="Y15" s="56">
        <v>73.68421052631578</v>
      </c>
      <c r="Z15" s="56">
        <v>74.80314960629921</v>
      </c>
      <c r="AA15" s="56">
        <v>74.60317460317461</v>
      </c>
      <c r="AB15" s="49">
        <v>84.5360824742268</v>
      </c>
      <c r="AC15" s="57">
        <f t="shared" si="4"/>
        <v>78.16277949</v>
      </c>
      <c r="AD15" s="56">
        <v>84.61538461538463</v>
      </c>
      <c r="AE15" s="56">
        <v>81.42857142857143</v>
      </c>
      <c r="AF15" s="56">
        <v>77.41935483870968</v>
      </c>
      <c r="AG15" s="49">
        <v>77.91411042944786</v>
      </c>
      <c r="AH15" s="56">
        <v>77.38095238095238</v>
      </c>
      <c r="AI15" s="56">
        <v>85.48387096774194</v>
      </c>
      <c r="AJ15" s="57">
        <f t="shared" si="5"/>
        <v>80.70704078</v>
      </c>
      <c r="AK15" s="56">
        <v>86.3013698630137</v>
      </c>
      <c r="AL15" s="56">
        <v>83.13253012048193</v>
      </c>
      <c r="AM15" s="56">
        <v>77.87610619469027</v>
      </c>
      <c r="AN15" s="49">
        <v>79.25531914893617</v>
      </c>
      <c r="AO15" s="56">
        <v>81.37254901960785</v>
      </c>
      <c r="AP15" s="56">
        <v>87.5</v>
      </c>
      <c r="AQ15" s="57">
        <f t="shared" si="6"/>
        <v>82.57297906</v>
      </c>
      <c r="AR15" s="56">
        <v>88.0</v>
      </c>
      <c r="AS15" s="56">
        <v>84.21052631578948</v>
      </c>
      <c r="AT15" s="56">
        <v>80.62015503875969</v>
      </c>
      <c r="AU15" s="49">
        <v>81.56</v>
      </c>
      <c r="AV15" s="56">
        <v>83.62068965517241</v>
      </c>
      <c r="AW15" s="56">
        <v>89.22155688622755</v>
      </c>
      <c r="AX15" s="57">
        <f t="shared" si="7"/>
        <v>84.53882132</v>
      </c>
      <c r="AY15" s="49">
        <v>88.58695652173914</v>
      </c>
      <c r="AZ15" s="56">
        <v>85.0</v>
      </c>
      <c r="BA15" s="56">
        <v>80.85106382978722</v>
      </c>
      <c r="BB15" s="49">
        <v>82.45</v>
      </c>
      <c r="BC15" s="56">
        <v>83.06451612903226</v>
      </c>
      <c r="BD15" s="56">
        <v>89.77272727272727</v>
      </c>
      <c r="BE15" s="57">
        <f t="shared" si="8"/>
        <v>84.95421063</v>
      </c>
      <c r="BF15" s="60"/>
      <c r="BG15" s="57">
        <v>85.08771929824562</v>
      </c>
      <c r="BH15" s="57"/>
      <c r="BI15" s="57"/>
      <c r="BJ15" s="57"/>
      <c r="BK15" s="57"/>
      <c r="BL15" s="61"/>
      <c r="BM15" s="60"/>
      <c r="BN15" s="57">
        <v>85.92592592592592</v>
      </c>
      <c r="BO15" s="57"/>
      <c r="BP15" s="57"/>
      <c r="BQ15" s="57"/>
      <c r="BR15" s="57"/>
      <c r="BS15" s="61"/>
      <c r="BT15" s="60"/>
      <c r="BU15" s="50">
        <v>87.41721854304636</v>
      </c>
      <c r="BV15" s="57"/>
      <c r="BW15" s="57"/>
      <c r="BX15" s="57"/>
      <c r="BY15" s="57"/>
      <c r="BZ15" s="61"/>
      <c r="CA15" s="60"/>
      <c r="CB15" s="57">
        <v>88.0952380952381</v>
      </c>
      <c r="CC15" s="57"/>
      <c r="CD15" s="57"/>
      <c r="CE15" s="57"/>
      <c r="CF15" s="57"/>
      <c r="CG15" s="61"/>
      <c r="CH15" s="57"/>
      <c r="CI15" s="57"/>
      <c r="CJ15" s="57"/>
      <c r="CK15" s="57"/>
      <c r="CL15" s="57"/>
      <c r="CM15" s="57"/>
      <c r="CN15" s="57"/>
    </row>
    <row r="16">
      <c r="A16" s="58" t="s">
        <v>34</v>
      </c>
      <c r="B16" s="56">
        <v>100.0</v>
      </c>
      <c r="C16" s="56">
        <v>93.75</v>
      </c>
      <c r="D16" s="56">
        <v>87.5</v>
      </c>
      <c r="E16" s="56">
        <v>91.6</v>
      </c>
      <c r="F16" s="56">
        <v>100.0</v>
      </c>
      <c r="G16" s="62">
        <v>100.0</v>
      </c>
      <c r="H16" s="57">
        <f t="shared" si="1"/>
        <v>95.475</v>
      </c>
      <c r="I16" s="49">
        <v>100.0</v>
      </c>
      <c r="J16" s="56">
        <v>96.66666666666667</v>
      </c>
      <c r="K16" s="56">
        <v>91.66666666666666</v>
      </c>
      <c r="L16" s="49">
        <v>91.04477611940298</v>
      </c>
      <c r="M16" s="56">
        <v>100.0</v>
      </c>
      <c r="N16" s="49">
        <v>95.65217391304348</v>
      </c>
      <c r="O16" s="57">
        <f t="shared" si="2"/>
        <v>95.83838056</v>
      </c>
      <c r="P16" s="58">
        <v>97.1830985915493</v>
      </c>
      <c r="Q16" s="56">
        <v>95.1219512195122</v>
      </c>
      <c r="R16" s="56">
        <v>90.47619047619048</v>
      </c>
      <c r="S16" s="49">
        <v>90.81632653061224</v>
      </c>
      <c r="T16" s="56">
        <v>97.82608695652173</v>
      </c>
      <c r="U16" s="56">
        <v>95.94594594594594</v>
      </c>
      <c r="V16" s="57">
        <f t="shared" si="3"/>
        <v>94.56159995</v>
      </c>
      <c r="W16" s="63">
        <v>95.69892473118279</v>
      </c>
      <c r="X16" s="56">
        <v>96.29629629629629</v>
      </c>
      <c r="Y16" s="56">
        <v>90.78947368421053</v>
      </c>
      <c r="Z16" s="56">
        <v>91.33858267716536</v>
      </c>
      <c r="AA16" s="56">
        <v>92.06349206349206</v>
      </c>
      <c r="AB16" s="49">
        <v>92.78350515463917</v>
      </c>
      <c r="AC16" s="57">
        <f t="shared" si="4"/>
        <v>93.16171243</v>
      </c>
      <c r="AD16" s="56">
        <v>90.5982905982906</v>
      </c>
      <c r="AE16" s="56">
        <v>94.28571428571429</v>
      </c>
      <c r="AF16" s="56">
        <v>91.39784946236558</v>
      </c>
      <c r="AG16" s="49">
        <v>91.41104294478528</v>
      </c>
      <c r="AH16" s="56">
        <v>90.47619047619048</v>
      </c>
      <c r="AI16" s="56">
        <v>88.70967741935483</v>
      </c>
      <c r="AJ16" s="57">
        <f t="shared" si="5"/>
        <v>91.14646086</v>
      </c>
      <c r="AK16" s="56">
        <v>86.98630136986301</v>
      </c>
      <c r="AL16" s="56">
        <v>93.97590361445783</v>
      </c>
      <c r="AM16" s="56">
        <v>89.38053097345133</v>
      </c>
      <c r="AN16" s="49">
        <v>88.29787234042553</v>
      </c>
      <c r="AO16" s="56">
        <v>91.17647058823529</v>
      </c>
      <c r="AP16" s="56">
        <v>88.19444444444444</v>
      </c>
      <c r="AQ16" s="57">
        <f t="shared" si="6"/>
        <v>89.66858722</v>
      </c>
      <c r="AR16" s="56">
        <v>89.14285714285714</v>
      </c>
      <c r="AS16" s="56">
        <v>94.73684210526316</v>
      </c>
      <c r="AT16" s="56">
        <v>88.37209302325581</v>
      </c>
      <c r="AU16" s="49">
        <v>88.47</v>
      </c>
      <c r="AV16" s="56">
        <v>92.24137931034483</v>
      </c>
      <c r="AW16" s="56">
        <v>89.82035928143712</v>
      </c>
      <c r="AX16" s="57">
        <f t="shared" si="7"/>
        <v>90.46392181</v>
      </c>
      <c r="AY16" s="49">
        <v>88.58695652173914</v>
      </c>
      <c r="AZ16" s="56">
        <v>93.0</v>
      </c>
      <c r="BA16" s="56">
        <v>82.26950354609929</v>
      </c>
      <c r="BB16" s="49">
        <v>88.15</v>
      </c>
      <c r="BC16" s="56">
        <v>89.51612903225806</v>
      </c>
      <c r="BD16" s="56">
        <v>89.77272727272727</v>
      </c>
      <c r="BE16" s="57">
        <f t="shared" si="8"/>
        <v>88.5492194</v>
      </c>
      <c r="BF16" s="60"/>
      <c r="BG16" s="57">
        <v>93.85964912280703</v>
      </c>
      <c r="BH16" s="57"/>
      <c r="BI16" s="57"/>
      <c r="BJ16" s="57"/>
      <c r="BK16" s="57"/>
      <c r="BL16" s="61"/>
      <c r="BM16" s="60"/>
      <c r="BN16" s="57">
        <v>93.33333333333333</v>
      </c>
      <c r="BO16" s="57"/>
      <c r="BP16" s="57"/>
      <c r="BQ16" s="57"/>
      <c r="BR16" s="57"/>
      <c r="BS16" s="61"/>
      <c r="BT16" s="60"/>
      <c r="BU16" s="50">
        <v>94.03973509933775</v>
      </c>
      <c r="BV16" s="57"/>
      <c r="BW16" s="57"/>
      <c r="BX16" s="57"/>
      <c r="BY16" s="57"/>
      <c r="BZ16" s="61"/>
      <c r="CA16" s="60"/>
      <c r="CB16" s="57">
        <v>92.85714285714286</v>
      </c>
      <c r="CC16" s="57"/>
      <c r="CD16" s="57"/>
      <c r="CE16" s="57"/>
      <c r="CF16" s="57"/>
      <c r="CG16" s="61"/>
      <c r="CH16" s="57"/>
      <c r="CI16" s="57"/>
      <c r="CJ16" s="57"/>
      <c r="CK16" s="57"/>
      <c r="CL16" s="57"/>
      <c r="CM16" s="57"/>
      <c r="CN16" s="57"/>
    </row>
    <row r="17">
      <c r="A17" s="58" t="s">
        <v>35</v>
      </c>
      <c r="B17" s="56">
        <v>82.14285714285714</v>
      </c>
      <c r="C17" s="56">
        <v>93.75</v>
      </c>
      <c r="D17" s="56">
        <v>87.5</v>
      </c>
      <c r="E17" s="56">
        <v>77.7</v>
      </c>
      <c r="F17" s="56">
        <v>94.44444444444444</v>
      </c>
      <c r="G17" s="62">
        <v>92.5925925925926</v>
      </c>
      <c r="H17" s="57">
        <f t="shared" si="1"/>
        <v>88.02164903</v>
      </c>
      <c r="I17" s="49">
        <v>86.79</v>
      </c>
      <c r="J17" s="56">
        <v>90.0</v>
      </c>
      <c r="K17" s="56">
        <v>91.66666666666666</v>
      </c>
      <c r="L17" s="49">
        <v>86.56716417910447</v>
      </c>
      <c r="M17" s="56">
        <v>88.88888888888889</v>
      </c>
      <c r="N17" s="49">
        <v>89.13043478260869</v>
      </c>
      <c r="O17" s="57">
        <f t="shared" si="2"/>
        <v>88.84052575</v>
      </c>
      <c r="P17" s="58">
        <v>87.32394366197184</v>
      </c>
      <c r="Q17" s="56">
        <v>90.2439024390244</v>
      </c>
      <c r="R17" s="56">
        <v>93.65079365079364</v>
      </c>
      <c r="S17" s="49">
        <v>86.73469387755102</v>
      </c>
      <c r="T17" s="56">
        <v>86.95652173913044</v>
      </c>
      <c r="U17" s="56">
        <v>89.1891891891892</v>
      </c>
      <c r="V17" s="57">
        <f t="shared" si="3"/>
        <v>89.01650743</v>
      </c>
      <c r="W17" s="63">
        <v>79.56989247311827</v>
      </c>
      <c r="X17" s="56">
        <v>85.18518518518518</v>
      </c>
      <c r="Y17" s="56">
        <v>90.78947368421053</v>
      </c>
      <c r="Z17" s="56">
        <v>81.10236220472441</v>
      </c>
      <c r="AA17" s="56">
        <v>74.60317460317461</v>
      </c>
      <c r="AB17" s="49">
        <v>79.38144329896907</v>
      </c>
      <c r="AC17" s="57">
        <f t="shared" si="4"/>
        <v>81.77192191</v>
      </c>
      <c r="AD17" s="56">
        <v>81.1965811965812</v>
      </c>
      <c r="AE17" s="56">
        <v>84.28571428571429</v>
      </c>
      <c r="AF17" s="56">
        <v>92.47311827956989</v>
      </c>
      <c r="AG17" s="49">
        <v>84.66257668711657</v>
      </c>
      <c r="AH17" s="56">
        <v>79.76190476190477</v>
      </c>
      <c r="AI17" s="56">
        <v>79.83870967741935</v>
      </c>
      <c r="AJ17" s="57">
        <f t="shared" si="5"/>
        <v>83.70310081</v>
      </c>
      <c r="AK17" s="56">
        <v>83.56164383561644</v>
      </c>
      <c r="AL17" s="56">
        <v>85.5421686746988</v>
      </c>
      <c r="AM17" s="56">
        <v>92.03539823008849</v>
      </c>
      <c r="AN17" s="49">
        <v>83.51063829787235</v>
      </c>
      <c r="AO17" s="56">
        <v>82.35294117647058</v>
      </c>
      <c r="AP17" s="56">
        <v>82.63888888888889</v>
      </c>
      <c r="AQ17" s="57">
        <f t="shared" si="6"/>
        <v>84.94027985</v>
      </c>
      <c r="AR17" s="56">
        <v>85.71428571428571</v>
      </c>
      <c r="AS17" s="56">
        <v>86.31578947368422</v>
      </c>
      <c r="AT17" s="56">
        <v>93.02325581395348</v>
      </c>
      <c r="AU17" s="49">
        <v>85.25</v>
      </c>
      <c r="AV17" s="56">
        <v>84.48275862068965</v>
      </c>
      <c r="AW17" s="56">
        <v>85.02994011976048</v>
      </c>
      <c r="AX17" s="57">
        <f t="shared" si="7"/>
        <v>86.63600496</v>
      </c>
      <c r="AY17" s="49">
        <v>83.69565217391305</v>
      </c>
      <c r="AZ17" s="56">
        <v>85.0</v>
      </c>
      <c r="BA17" s="56">
        <v>88.65248226950354</v>
      </c>
      <c r="BB17" s="49">
        <v>82.89</v>
      </c>
      <c r="BC17" s="56">
        <v>84.6774193548387</v>
      </c>
      <c r="BD17" s="56">
        <v>82.38636363636364</v>
      </c>
      <c r="BE17" s="57">
        <f t="shared" si="8"/>
        <v>84.55031957</v>
      </c>
      <c r="BF17" s="60"/>
      <c r="BG17" s="57">
        <v>86.8421052631579</v>
      </c>
      <c r="BH17" s="57"/>
      <c r="BI17" s="57"/>
      <c r="BJ17" s="57"/>
      <c r="BK17" s="57"/>
      <c r="BL17" s="61"/>
      <c r="BM17" s="60"/>
      <c r="BN17" s="57">
        <v>88.88888888888889</v>
      </c>
      <c r="BO17" s="57"/>
      <c r="BP17" s="57"/>
      <c r="BQ17" s="57"/>
      <c r="BR17" s="57"/>
      <c r="BS17" s="61"/>
      <c r="BT17" s="60"/>
      <c r="BU17" s="50">
        <v>90.06622516556291</v>
      </c>
      <c r="BV17" s="57"/>
      <c r="BW17" s="57"/>
      <c r="BX17" s="57"/>
      <c r="BY17" s="57"/>
      <c r="BZ17" s="61"/>
      <c r="CA17" s="60"/>
      <c r="CB17" s="57">
        <v>91.07142857142857</v>
      </c>
      <c r="CC17" s="57"/>
      <c r="CD17" s="57"/>
      <c r="CE17" s="57"/>
      <c r="CF17" s="57"/>
      <c r="CG17" s="61"/>
      <c r="CH17" s="57"/>
      <c r="CI17" s="57"/>
      <c r="CJ17" s="57"/>
      <c r="CK17" s="57"/>
      <c r="CL17" s="57"/>
      <c r="CM17" s="57"/>
      <c r="CN17" s="57"/>
    </row>
    <row r="18">
      <c r="A18" s="58" t="s">
        <v>36</v>
      </c>
      <c r="B18" s="56">
        <v>96.42857142857143</v>
      </c>
      <c r="C18" s="56">
        <v>93.75</v>
      </c>
      <c r="D18" s="56">
        <v>87.5</v>
      </c>
      <c r="E18" s="56">
        <v>77.7</v>
      </c>
      <c r="F18" s="56">
        <v>94.44444444444444</v>
      </c>
      <c r="G18" s="62">
        <v>96.29629629629629</v>
      </c>
      <c r="H18" s="57">
        <f t="shared" si="1"/>
        <v>91.01988536</v>
      </c>
      <c r="I18" s="49">
        <v>96.22</v>
      </c>
      <c r="J18" s="56">
        <v>90.0</v>
      </c>
      <c r="K18" s="56">
        <v>91.66666666666666</v>
      </c>
      <c r="L18" s="49">
        <v>79.1044776119403</v>
      </c>
      <c r="M18" s="56">
        <v>75.0</v>
      </c>
      <c r="N18" s="49">
        <v>89.13043478260869</v>
      </c>
      <c r="O18" s="57">
        <f t="shared" si="2"/>
        <v>86.85359651</v>
      </c>
      <c r="P18" s="65">
        <v>74.64788732394366</v>
      </c>
      <c r="Q18" s="56">
        <v>65.85365853658537</v>
      </c>
      <c r="R18" s="56">
        <v>74.60317460317461</v>
      </c>
      <c r="S18" s="49">
        <v>62.244897959183675</v>
      </c>
      <c r="T18" s="56">
        <v>73.91304347826086</v>
      </c>
      <c r="U18" s="56">
        <v>59.45945945945946</v>
      </c>
      <c r="V18" s="57">
        <f t="shared" si="3"/>
        <v>68.45368689</v>
      </c>
      <c r="W18" s="63">
        <v>80.64516129032258</v>
      </c>
      <c r="X18" s="56">
        <v>74.07407407407408</v>
      </c>
      <c r="Y18" s="56">
        <v>78.94736842105263</v>
      </c>
      <c r="Z18" s="56">
        <v>70.86614173228347</v>
      </c>
      <c r="AA18" s="56">
        <v>77.77777777777779</v>
      </c>
      <c r="AB18" s="49">
        <v>69.0721649484536</v>
      </c>
      <c r="AC18" s="57">
        <f t="shared" si="4"/>
        <v>75.23044804</v>
      </c>
      <c r="AD18" s="56">
        <v>77.77777777777779</v>
      </c>
      <c r="AE18" s="56">
        <v>70.0</v>
      </c>
      <c r="AF18" s="56">
        <v>79.56989247311827</v>
      </c>
      <c r="AG18" s="49">
        <v>72.39263803680981</v>
      </c>
      <c r="AH18" s="56">
        <v>70.23809523809523</v>
      </c>
      <c r="AI18" s="56">
        <v>67.74193548387096</v>
      </c>
      <c r="AJ18" s="57">
        <f t="shared" si="5"/>
        <v>72.95338983</v>
      </c>
      <c r="AK18" s="56">
        <v>82.19178082191782</v>
      </c>
      <c r="AL18" s="56">
        <v>73.49397590361446</v>
      </c>
      <c r="AM18" s="56">
        <v>83.1858407079646</v>
      </c>
      <c r="AN18" s="49">
        <v>76.06382978723404</v>
      </c>
      <c r="AO18" s="56">
        <v>75.49019607843137</v>
      </c>
      <c r="AP18" s="56">
        <v>70.83333333333334</v>
      </c>
      <c r="AQ18" s="57">
        <f t="shared" si="6"/>
        <v>76.87649277</v>
      </c>
      <c r="AR18" s="56">
        <v>83.42857142857143</v>
      </c>
      <c r="AS18" s="56">
        <v>75.78947368421053</v>
      </c>
      <c r="AT18" s="56">
        <v>85.27131782945736</v>
      </c>
      <c r="AU18" s="49">
        <v>78.8</v>
      </c>
      <c r="AV18" s="56">
        <v>78.44827586206897</v>
      </c>
      <c r="AW18" s="56">
        <v>74.25149700598801</v>
      </c>
      <c r="AX18" s="57">
        <f t="shared" si="7"/>
        <v>79.33152264</v>
      </c>
      <c r="AY18" s="49">
        <v>84.23913043478261</v>
      </c>
      <c r="AZ18" s="56">
        <v>77.0</v>
      </c>
      <c r="BA18" s="56">
        <v>85.1063829787234</v>
      </c>
      <c r="BB18" s="49">
        <v>79.82</v>
      </c>
      <c r="BC18" s="56">
        <v>79.83870967741936</v>
      </c>
      <c r="BD18" s="56">
        <v>75.56818181818183</v>
      </c>
      <c r="BE18" s="57">
        <f t="shared" si="8"/>
        <v>80.26206748</v>
      </c>
      <c r="BF18" s="60"/>
      <c r="BG18" s="57">
        <v>79.82456140350878</v>
      </c>
      <c r="BH18" s="57"/>
      <c r="BI18" s="57"/>
      <c r="BJ18" s="57"/>
      <c r="BK18" s="57"/>
      <c r="BL18" s="61"/>
      <c r="BM18" s="60"/>
      <c r="BN18" s="57">
        <v>81.48148148148148</v>
      </c>
      <c r="BO18" s="57"/>
      <c r="BP18" s="57"/>
      <c r="BQ18" s="57"/>
      <c r="BR18" s="57"/>
      <c r="BS18" s="61"/>
      <c r="BT18" s="60"/>
      <c r="BU18" s="50">
        <v>82.78145695364239</v>
      </c>
      <c r="BV18" s="57"/>
      <c r="BW18" s="57"/>
      <c r="BX18" s="57"/>
      <c r="BY18" s="57"/>
      <c r="BZ18" s="61"/>
      <c r="CA18" s="60"/>
      <c r="CB18" s="57">
        <v>82.73809523809524</v>
      </c>
      <c r="CC18" s="57"/>
      <c r="CD18" s="57"/>
      <c r="CE18" s="57"/>
      <c r="CF18" s="57"/>
      <c r="CG18" s="61"/>
      <c r="CH18" s="57"/>
      <c r="CI18" s="57"/>
      <c r="CJ18" s="57"/>
      <c r="CK18" s="57"/>
      <c r="CL18" s="57"/>
      <c r="CM18" s="57"/>
      <c r="CN18" s="57"/>
    </row>
    <row r="19">
      <c r="A19" s="58" t="s">
        <v>37</v>
      </c>
      <c r="B19" s="56">
        <v>96.42857142857143</v>
      </c>
      <c r="C19" s="56">
        <v>87.5</v>
      </c>
      <c r="D19" s="56">
        <v>75.0</v>
      </c>
      <c r="E19" s="56">
        <v>83.3</v>
      </c>
      <c r="F19" s="56">
        <v>94.44444444444444</v>
      </c>
      <c r="G19" s="62">
        <v>92.5925925925926</v>
      </c>
      <c r="H19" s="57">
        <f t="shared" si="1"/>
        <v>88.21093474</v>
      </c>
      <c r="I19" s="49">
        <v>96.22</v>
      </c>
      <c r="J19" s="56">
        <v>86.66666666666667</v>
      </c>
      <c r="K19" s="56">
        <v>85.41666666666666</v>
      </c>
      <c r="L19" s="49">
        <v>86.56716417910447</v>
      </c>
      <c r="M19" s="56">
        <v>88.88888888888889</v>
      </c>
      <c r="N19" s="49">
        <v>89.13043478260869</v>
      </c>
      <c r="O19" s="57">
        <f t="shared" si="2"/>
        <v>88.8149702</v>
      </c>
      <c r="P19" s="58">
        <v>97.1830985915493</v>
      </c>
      <c r="Q19" s="56">
        <v>85.3658536585366</v>
      </c>
      <c r="R19" s="56">
        <v>87.3015873015873</v>
      </c>
      <c r="S19" s="49">
        <v>87.75510204081633</v>
      </c>
      <c r="T19" s="56">
        <v>89.13043478260869</v>
      </c>
      <c r="U19" s="56">
        <v>87.83783783783784</v>
      </c>
      <c r="V19" s="57">
        <f t="shared" si="3"/>
        <v>89.09565237</v>
      </c>
      <c r="W19" s="63">
        <v>94.6236559139785</v>
      </c>
      <c r="X19" s="56">
        <v>85.18518518518518</v>
      </c>
      <c r="Y19" s="56">
        <v>85.52631578947368</v>
      </c>
      <c r="Z19" s="56">
        <v>86.61417322834646</v>
      </c>
      <c r="AA19" s="56">
        <v>82.53968253968253</v>
      </c>
      <c r="AB19" s="49">
        <v>85.56701030927834</v>
      </c>
      <c r="AC19" s="57">
        <f t="shared" si="4"/>
        <v>86.67600383</v>
      </c>
      <c r="AD19" s="56">
        <v>90.5982905982906</v>
      </c>
      <c r="AE19" s="56">
        <v>84.28571428571429</v>
      </c>
      <c r="AF19" s="56">
        <v>83.87096774193549</v>
      </c>
      <c r="AG19" s="49">
        <v>84.66257668711657</v>
      </c>
      <c r="AH19" s="56">
        <v>79.76190476190477</v>
      </c>
      <c r="AI19" s="56">
        <v>85.48387096774194</v>
      </c>
      <c r="AJ19" s="57">
        <f t="shared" si="5"/>
        <v>84.77722084</v>
      </c>
      <c r="AK19" s="56">
        <v>91.0958904109589</v>
      </c>
      <c r="AL19" s="56">
        <v>85.5421686746988</v>
      </c>
      <c r="AM19" s="56">
        <v>84.95575221238938</v>
      </c>
      <c r="AN19" s="49">
        <v>85.1063829787234</v>
      </c>
      <c r="AO19" s="56">
        <v>83.33333333333333</v>
      </c>
      <c r="AP19" s="56">
        <v>87.5</v>
      </c>
      <c r="AQ19" s="57">
        <f t="shared" si="6"/>
        <v>86.25558794</v>
      </c>
      <c r="AR19" s="56">
        <v>89.14285714285714</v>
      </c>
      <c r="AS19" s="56">
        <v>84.21052631578948</v>
      </c>
      <c r="AT19" s="56">
        <v>86.82170542635659</v>
      </c>
      <c r="AU19" s="49">
        <v>85.25</v>
      </c>
      <c r="AV19" s="56">
        <v>84.48275862068965</v>
      </c>
      <c r="AW19" s="56">
        <v>85.62874251497006</v>
      </c>
      <c r="AX19" s="57">
        <f t="shared" si="7"/>
        <v>85.922765</v>
      </c>
      <c r="AY19" s="49">
        <v>89.13043478260869</v>
      </c>
      <c r="AZ19" s="56">
        <v>84.0</v>
      </c>
      <c r="BA19" s="56">
        <v>84.39716312056737</v>
      </c>
      <c r="BB19" s="49">
        <v>85.96</v>
      </c>
      <c r="BC19" s="56">
        <v>83.87096774193549</v>
      </c>
      <c r="BD19" s="56">
        <v>86.36363636363636</v>
      </c>
      <c r="BE19" s="57">
        <f t="shared" si="8"/>
        <v>85.620367</v>
      </c>
      <c r="BF19" s="60"/>
      <c r="BG19" s="57">
        <v>84.21052631578948</v>
      </c>
      <c r="BH19" s="57"/>
      <c r="BI19" s="57"/>
      <c r="BJ19" s="57"/>
      <c r="BK19" s="57"/>
      <c r="BL19" s="61"/>
      <c r="BM19" s="60"/>
      <c r="BN19" s="57">
        <v>83.7037037037037</v>
      </c>
      <c r="BO19" s="57"/>
      <c r="BP19" s="57"/>
      <c r="BQ19" s="57"/>
      <c r="BR19" s="57"/>
      <c r="BS19" s="61"/>
      <c r="BT19" s="60"/>
      <c r="BU19" s="50">
        <v>85.43046357615894</v>
      </c>
      <c r="BV19" s="57"/>
      <c r="BW19" s="57"/>
      <c r="BX19" s="57"/>
      <c r="BY19" s="57"/>
      <c r="BZ19" s="61"/>
      <c r="CA19" s="60"/>
      <c r="CB19" s="57">
        <v>85.11904761904762</v>
      </c>
      <c r="CC19" s="57"/>
      <c r="CD19" s="57"/>
      <c r="CE19" s="57"/>
      <c r="CF19" s="57"/>
      <c r="CG19" s="61"/>
      <c r="CH19" s="57"/>
      <c r="CI19" s="57"/>
      <c r="CJ19" s="57"/>
      <c r="CK19" s="57"/>
      <c r="CL19" s="57"/>
      <c r="CM19" s="57"/>
      <c r="CN19" s="57"/>
    </row>
    <row r="20">
      <c r="A20" s="58" t="s">
        <v>38</v>
      </c>
      <c r="B20" s="56">
        <v>78.57142857142857</v>
      </c>
      <c r="C20" s="56">
        <v>75.0</v>
      </c>
      <c r="D20" s="56">
        <v>79.16666666666666</v>
      </c>
      <c r="E20" s="56">
        <v>72.2</v>
      </c>
      <c r="F20" s="56">
        <v>66.66666666666666</v>
      </c>
      <c r="G20" s="64">
        <v>74.07407407407408</v>
      </c>
      <c r="H20" s="57">
        <f t="shared" si="1"/>
        <v>74.279806</v>
      </c>
      <c r="I20" s="49">
        <v>69.81</v>
      </c>
      <c r="J20" s="56">
        <v>73.33333333333334</v>
      </c>
      <c r="K20" s="56">
        <v>87.5</v>
      </c>
      <c r="L20" s="49">
        <v>74.6268656716418</v>
      </c>
      <c r="M20" s="56">
        <v>83.33333333333334</v>
      </c>
      <c r="N20" s="49">
        <v>73.91304347826086</v>
      </c>
      <c r="O20" s="57">
        <f t="shared" si="2"/>
        <v>77.08609597</v>
      </c>
      <c r="P20" s="65">
        <v>63.38028169014085</v>
      </c>
      <c r="Q20" s="56">
        <v>73.17073170731707</v>
      </c>
      <c r="R20" s="56">
        <v>87.3015873015873</v>
      </c>
      <c r="S20" s="49">
        <v>68.36734693877551</v>
      </c>
      <c r="T20" s="56">
        <v>78.26086956521739</v>
      </c>
      <c r="U20" s="56">
        <v>67.56756756756756</v>
      </c>
      <c r="V20" s="57">
        <f t="shared" si="3"/>
        <v>73.00806413</v>
      </c>
      <c r="W20" s="63">
        <v>60.21505376344086</v>
      </c>
      <c r="X20" s="56">
        <v>74.07407407407408</v>
      </c>
      <c r="Y20" s="56">
        <v>80.26315789473685</v>
      </c>
      <c r="Z20" s="56">
        <v>65.35433070866141</v>
      </c>
      <c r="AA20" s="56">
        <v>74.60317460317461</v>
      </c>
      <c r="AB20" s="49">
        <v>65.97938144329896</v>
      </c>
      <c r="AC20" s="57">
        <f t="shared" si="4"/>
        <v>70.08152875</v>
      </c>
      <c r="AD20" s="56">
        <v>66.66666666666667</v>
      </c>
      <c r="AE20" s="56">
        <v>74.28571428571429</v>
      </c>
      <c r="AF20" s="56">
        <v>74.19354838709677</v>
      </c>
      <c r="AG20" s="49">
        <v>66.25766871165644</v>
      </c>
      <c r="AH20" s="56">
        <v>77.38095238095238</v>
      </c>
      <c r="AI20" s="56">
        <v>68.54838709677419</v>
      </c>
      <c r="AJ20" s="57">
        <f t="shared" si="5"/>
        <v>71.22215625</v>
      </c>
      <c r="AK20" s="56">
        <v>71.91780821917808</v>
      </c>
      <c r="AL20" s="56">
        <v>77.10843373493977</v>
      </c>
      <c r="AM20" s="56">
        <v>77.87610619469027</v>
      </c>
      <c r="AN20" s="49">
        <v>66.48936170212765</v>
      </c>
      <c r="AO20" s="56">
        <v>80.3921568627451</v>
      </c>
      <c r="AP20" s="56">
        <v>72.22222222222221</v>
      </c>
      <c r="AQ20" s="57">
        <f t="shared" si="6"/>
        <v>74.33434816</v>
      </c>
      <c r="AR20" s="56">
        <v>64.0</v>
      </c>
      <c r="AS20" s="56">
        <v>68.42105263157895</v>
      </c>
      <c r="AT20" s="56">
        <v>69.76744186046511</v>
      </c>
      <c r="AU20" s="49">
        <v>59.44</v>
      </c>
      <c r="AV20" s="56">
        <v>72.41379310344827</v>
      </c>
      <c r="AW20" s="56">
        <v>64.07185628742515</v>
      </c>
      <c r="AX20" s="57">
        <f t="shared" si="7"/>
        <v>66.35235731</v>
      </c>
      <c r="AY20" s="49">
        <v>63.04347826086957</v>
      </c>
      <c r="AZ20" s="56">
        <v>67.0</v>
      </c>
      <c r="BA20" s="56">
        <v>70.2127659574468</v>
      </c>
      <c r="BB20" s="66">
        <v>57.89</v>
      </c>
      <c r="BC20" s="56">
        <v>72.58064516129032</v>
      </c>
      <c r="BD20" s="56">
        <v>63.63636363636363</v>
      </c>
      <c r="BE20" s="57">
        <f t="shared" si="8"/>
        <v>65.72720884</v>
      </c>
      <c r="BF20" s="60"/>
      <c r="BG20" s="57">
        <v>67.54385964912281</v>
      </c>
      <c r="BH20" s="57"/>
      <c r="BI20" s="57"/>
      <c r="BJ20" s="57"/>
      <c r="BK20" s="57"/>
      <c r="BL20" s="61"/>
      <c r="BM20" s="60"/>
      <c r="BN20" s="57">
        <v>67.4074074074074</v>
      </c>
      <c r="BO20" s="57"/>
      <c r="BP20" s="57"/>
      <c r="BQ20" s="57"/>
      <c r="BR20" s="57"/>
      <c r="BS20" s="61"/>
      <c r="BT20" s="60"/>
      <c r="BU20" s="50">
        <v>66.88741721854305</v>
      </c>
      <c r="BV20" s="57"/>
      <c r="BW20" s="57"/>
      <c r="BX20" s="57"/>
      <c r="BY20" s="57"/>
      <c r="BZ20" s="61"/>
      <c r="CA20" s="60"/>
      <c r="CB20" s="57">
        <v>67.26190476190476</v>
      </c>
      <c r="CC20" s="57"/>
      <c r="CD20" s="57"/>
      <c r="CE20" s="57"/>
      <c r="CF20" s="57"/>
      <c r="CG20" s="61"/>
      <c r="CH20" s="57"/>
      <c r="CI20" s="57"/>
      <c r="CJ20" s="57"/>
      <c r="CK20" s="57"/>
      <c r="CL20" s="57"/>
      <c r="CM20" s="57"/>
      <c r="CN20" s="57"/>
    </row>
    <row r="21">
      <c r="A21" s="58" t="s">
        <v>39</v>
      </c>
      <c r="B21" s="56">
        <v>92.85714285714286</v>
      </c>
      <c r="C21" s="56">
        <v>93.75</v>
      </c>
      <c r="D21" s="56">
        <v>87.5</v>
      </c>
      <c r="E21" s="56">
        <v>80.5</v>
      </c>
      <c r="F21" s="56">
        <v>94.44444444444444</v>
      </c>
      <c r="G21" s="62">
        <v>96.29629629629629</v>
      </c>
      <c r="H21" s="57">
        <f t="shared" si="1"/>
        <v>90.89131393</v>
      </c>
      <c r="I21" s="49">
        <v>96.22</v>
      </c>
      <c r="J21" s="56">
        <v>93.33333333333334</v>
      </c>
      <c r="K21" s="56">
        <v>87.5</v>
      </c>
      <c r="L21" s="49">
        <v>89.55223880597015</v>
      </c>
      <c r="M21" s="56">
        <v>97.22222222222221</v>
      </c>
      <c r="N21" s="49">
        <v>93.47826086956522</v>
      </c>
      <c r="O21" s="57">
        <f t="shared" si="2"/>
        <v>92.88434254</v>
      </c>
      <c r="P21" s="58">
        <v>97.1830985915493</v>
      </c>
      <c r="Q21" s="56">
        <v>95.1219512195122</v>
      </c>
      <c r="R21" s="56">
        <v>90.47619047619048</v>
      </c>
      <c r="S21" s="49">
        <v>91.83673469387756</v>
      </c>
      <c r="T21" s="56">
        <v>97.82608695652173</v>
      </c>
      <c r="U21" s="56">
        <v>95.94594594594594</v>
      </c>
      <c r="V21" s="57">
        <f t="shared" si="3"/>
        <v>94.73166798</v>
      </c>
      <c r="W21" s="63">
        <v>97.84946236559139</v>
      </c>
      <c r="X21" s="56">
        <v>96.29629629629629</v>
      </c>
      <c r="Y21" s="56">
        <v>90.78947368421053</v>
      </c>
      <c r="Z21" s="56">
        <v>93.7007874015748</v>
      </c>
      <c r="AA21" s="56">
        <v>98.4126984126984</v>
      </c>
      <c r="AB21" s="49">
        <v>96.90721649484536</v>
      </c>
      <c r="AC21" s="57">
        <f t="shared" si="4"/>
        <v>95.65932244</v>
      </c>
      <c r="AD21" s="56">
        <v>94.87179487179488</v>
      </c>
      <c r="AE21" s="56">
        <v>92.85714285714286</v>
      </c>
      <c r="AF21" s="56">
        <v>84.94623655913979</v>
      </c>
      <c r="AG21" s="49">
        <v>90.1840490797546</v>
      </c>
      <c r="AH21" s="56">
        <v>90.47619047619048</v>
      </c>
      <c r="AI21" s="56">
        <v>92.74193548387096</v>
      </c>
      <c r="AJ21" s="57">
        <f t="shared" si="5"/>
        <v>91.01289155</v>
      </c>
      <c r="AK21" s="56">
        <v>95.89041095890411</v>
      </c>
      <c r="AL21" s="56">
        <v>93.97590361445783</v>
      </c>
      <c r="AM21" s="56">
        <v>84.95575221238938</v>
      </c>
      <c r="AN21" s="49">
        <v>90.42553191489363</v>
      </c>
      <c r="AO21" s="56">
        <v>91.17647058823529</v>
      </c>
      <c r="AP21" s="56">
        <v>93.75</v>
      </c>
      <c r="AQ21" s="57">
        <f t="shared" si="6"/>
        <v>91.69567821</v>
      </c>
      <c r="AR21" s="56">
        <v>96.57142857142857</v>
      </c>
      <c r="AS21" s="56">
        <v>93.6842105263158</v>
      </c>
      <c r="AT21" s="56">
        <v>85.27131782945736</v>
      </c>
      <c r="AU21" s="49">
        <v>91.24</v>
      </c>
      <c r="AV21" s="56">
        <v>91.37931034482759</v>
      </c>
      <c r="AW21" s="56">
        <v>94.61077844311377</v>
      </c>
      <c r="AX21" s="57">
        <f t="shared" si="7"/>
        <v>92.12617429</v>
      </c>
      <c r="AY21" s="49">
        <v>95.65217391304348</v>
      </c>
      <c r="AZ21" s="56">
        <v>93.0</v>
      </c>
      <c r="BA21" s="56">
        <v>84.39716312056737</v>
      </c>
      <c r="BB21" s="49">
        <v>89.91</v>
      </c>
      <c r="BC21" s="56">
        <v>90.3225806451613</v>
      </c>
      <c r="BD21" s="56">
        <v>94.88636363636364</v>
      </c>
      <c r="BE21" s="57">
        <f t="shared" si="8"/>
        <v>91.36138022</v>
      </c>
      <c r="BF21" s="60"/>
      <c r="BG21" s="57">
        <v>92.98245614035089</v>
      </c>
      <c r="BH21" s="57"/>
      <c r="BI21" s="57"/>
      <c r="BJ21" s="57"/>
      <c r="BK21" s="57"/>
      <c r="BL21" s="61"/>
      <c r="BM21" s="60"/>
      <c r="BN21" s="57">
        <v>93.33333333333333</v>
      </c>
      <c r="BO21" s="57"/>
      <c r="BP21" s="57"/>
      <c r="BQ21" s="57"/>
      <c r="BR21" s="57"/>
      <c r="BS21" s="61"/>
      <c r="BT21" s="60"/>
      <c r="BU21" s="50">
        <v>91.3907284768212</v>
      </c>
      <c r="BV21" s="57"/>
      <c r="BW21" s="57"/>
      <c r="BX21" s="57"/>
      <c r="BY21" s="57"/>
      <c r="BZ21" s="61"/>
      <c r="CA21" s="60"/>
      <c r="CB21" s="57">
        <v>92.26190476190476</v>
      </c>
      <c r="CC21" s="57"/>
      <c r="CD21" s="57"/>
      <c r="CE21" s="57"/>
      <c r="CF21" s="57"/>
      <c r="CG21" s="61"/>
      <c r="CH21" s="57"/>
      <c r="CI21" s="57"/>
      <c r="CJ21" s="57"/>
      <c r="CK21" s="57"/>
      <c r="CL21" s="57"/>
      <c r="CM21" s="57"/>
      <c r="CN21" s="57"/>
    </row>
    <row r="22">
      <c r="A22" s="58" t="s">
        <v>40</v>
      </c>
      <c r="B22" s="56">
        <v>96.42857142857143</v>
      </c>
      <c r="C22" s="56">
        <v>81.25</v>
      </c>
      <c r="D22" s="56">
        <v>75.0</v>
      </c>
      <c r="E22" s="56">
        <v>86.1</v>
      </c>
      <c r="F22" s="56">
        <v>100.0</v>
      </c>
      <c r="G22" s="62">
        <v>96.29629629629629</v>
      </c>
      <c r="H22" s="57">
        <f t="shared" si="1"/>
        <v>89.17914462</v>
      </c>
      <c r="I22" s="49">
        <v>73.58</v>
      </c>
      <c r="J22" s="56">
        <v>66.66666666666667</v>
      </c>
      <c r="K22" s="56">
        <v>75.0</v>
      </c>
      <c r="L22" s="49">
        <v>73.13432835820896</v>
      </c>
      <c r="M22" s="56">
        <v>88.88888888888889</v>
      </c>
      <c r="N22" s="49">
        <v>82.6086956521739</v>
      </c>
      <c r="O22" s="57">
        <f t="shared" si="2"/>
        <v>76.64642993</v>
      </c>
      <c r="P22" s="58">
        <v>77.46478873239437</v>
      </c>
      <c r="Q22" s="56">
        <v>65.85365853658537</v>
      </c>
      <c r="R22" s="56">
        <v>71.42857142857143</v>
      </c>
      <c r="S22" s="49">
        <v>73.46938775510205</v>
      </c>
      <c r="T22" s="56">
        <v>86.95652173913044</v>
      </c>
      <c r="U22" s="56">
        <v>77.02702702702703</v>
      </c>
      <c r="V22" s="57">
        <f t="shared" si="3"/>
        <v>75.3666592</v>
      </c>
      <c r="W22" s="63">
        <v>59.13978494623655</v>
      </c>
      <c r="X22" s="56">
        <v>50.0</v>
      </c>
      <c r="Y22" s="56">
        <v>59.210526315789465</v>
      </c>
      <c r="Z22" s="56">
        <v>79.52755905511812</v>
      </c>
      <c r="AA22" s="56">
        <v>63.49206349206349</v>
      </c>
      <c r="AB22" s="49">
        <v>58.76288659793815</v>
      </c>
      <c r="AC22" s="57">
        <f t="shared" si="4"/>
        <v>61.6888034</v>
      </c>
      <c r="AD22" s="56">
        <v>47.00854700854701</v>
      </c>
      <c r="AE22" s="56">
        <v>38.57142857142858</v>
      </c>
      <c r="AF22" s="56">
        <v>48.38709677419355</v>
      </c>
      <c r="AG22" s="49">
        <v>82.20858895705521</v>
      </c>
      <c r="AH22" s="56">
        <v>47.61904761904761</v>
      </c>
      <c r="AI22" s="56">
        <v>45.96774193548387</v>
      </c>
      <c r="AJ22" s="57">
        <f t="shared" si="5"/>
        <v>51.62707514</v>
      </c>
      <c r="AK22" s="56">
        <v>46.57534246575342</v>
      </c>
      <c r="AL22" s="56">
        <v>39.75903614457832</v>
      </c>
      <c r="AM22" s="56">
        <v>51.32743362831859</v>
      </c>
      <c r="AN22" s="49">
        <v>81.91489361702128</v>
      </c>
      <c r="AO22" s="56">
        <v>46.07843137254902</v>
      </c>
      <c r="AP22" s="56">
        <v>47.22222222222222</v>
      </c>
      <c r="AQ22" s="57">
        <f t="shared" si="6"/>
        <v>52.14622658</v>
      </c>
      <c r="AR22" s="56">
        <v>52.0</v>
      </c>
      <c r="AS22" s="56">
        <v>45.26315789473684</v>
      </c>
      <c r="AT22" s="56">
        <v>53.48837209302325</v>
      </c>
      <c r="AU22" s="49">
        <v>80.64</v>
      </c>
      <c r="AV22" s="56">
        <v>46.55172413793103</v>
      </c>
      <c r="AW22" s="56">
        <v>51.49700598802395</v>
      </c>
      <c r="AX22" s="57">
        <f t="shared" si="7"/>
        <v>54.90671002</v>
      </c>
      <c r="AY22" s="49">
        <v>53.80434782608695</v>
      </c>
      <c r="AZ22" s="56">
        <v>47.0</v>
      </c>
      <c r="BA22" s="56">
        <v>56.73758865248227</v>
      </c>
      <c r="BB22" s="66">
        <v>78.5</v>
      </c>
      <c r="BC22" s="56">
        <v>50.0</v>
      </c>
      <c r="BD22" s="56">
        <v>52.84090909090909</v>
      </c>
      <c r="BE22" s="57">
        <f t="shared" si="8"/>
        <v>56.48047426</v>
      </c>
      <c r="BF22" s="60"/>
      <c r="BG22" s="57">
        <v>51.75438596491229</v>
      </c>
      <c r="BH22" s="57"/>
      <c r="BI22" s="57"/>
      <c r="BJ22" s="57"/>
      <c r="BK22" s="57"/>
      <c r="BL22" s="61"/>
      <c r="BM22" s="60"/>
      <c r="BN22" s="57">
        <v>53.33333333333333</v>
      </c>
      <c r="BO22" s="57"/>
      <c r="BP22" s="57"/>
      <c r="BQ22" s="57"/>
      <c r="BR22" s="57"/>
      <c r="BS22" s="61"/>
      <c r="BT22" s="60"/>
      <c r="BU22" s="50">
        <v>55.629139072847686</v>
      </c>
      <c r="BV22" s="57"/>
      <c r="BW22" s="57"/>
      <c r="BX22" s="57"/>
      <c r="BY22" s="57"/>
      <c r="BZ22" s="61"/>
      <c r="CA22" s="60"/>
      <c r="CB22" s="57">
        <v>58.333333333333336</v>
      </c>
      <c r="CC22" s="57"/>
      <c r="CD22" s="57"/>
      <c r="CE22" s="57"/>
      <c r="CF22" s="57"/>
      <c r="CG22" s="61"/>
      <c r="CH22" s="57"/>
      <c r="CI22" s="57"/>
      <c r="CJ22" s="57"/>
      <c r="CK22" s="57"/>
      <c r="CL22" s="57"/>
      <c r="CM22" s="57"/>
      <c r="CN22" s="57"/>
    </row>
    <row r="23">
      <c r="A23" s="58" t="s">
        <v>41</v>
      </c>
      <c r="B23" s="56">
        <v>89.28571428571429</v>
      </c>
      <c r="C23" s="56">
        <v>87.5</v>
      </c>
      <c r="D23" s="56">
        <v>91.66666666666666</v>
      </c>
      <c r="E23" s="56">
        <v>100.0</v>
      </c>
      <c r="F23" s="56">
        <v>83.33333333333334</v>
      </c>
      <c r="G23" s="62">
        <v>85.18518518518519</v>
      </c>
      <c r="H23" s="57">
        <f t="shared" si="1"/>
        <v>89.49514991</v>
      </c>
      <c r="I23" s="49">
        <v>84.9</v>
      </c>
      <c r="J23" s="56">
        <v>76.66666666666667</v>
      </c>
      <c r="K23" s="56">
        <v>87.5</v>
      </c>
      <c r="L23" s="49">
        <v>82.08955223880598</v>
      </c>
      <c r="M23" s="56">
        <v>66.66666666666666</v>
      </c>
      <c r="N23" s="49">
        <v>76.08695652173914</v>
      </c>
      <c r="O23" s="57">
        <f t="shared" si="2"/>
        <v>78.98497368</v>
      </c>
      <c r="P23" s="58">
        <v>88.73239436619718</v>
      </c>
      <c r="Q23" s="56">
        <v>82.92682926829269</v>
      </c>
      <c r="R23" s="56">
        <v>88.88888888888889</v>
      </c>
      <c r="S23" s="49">
        <v>86.73469387755102</v>
      </c>
      <c r="T23" s="56">
        <v>67.39130434782608</v>
      </c>
      <c r="U23" s="56">
        <v>79.72972972972973</v>
      </c>
      <c r="V23" s="57">
        <f t="shared" si="3"/>
        <v>82.40064008</v>
      </c>
      <c r="W23" s="63">
        <v>84.94623655913978</v>
      </c>
      <c r="X23" s="56">
        <v>79.62962962962962</v>
      </c>
      <c r="Y23" s="56">
        <v>86.8421052631579</v>
      </c>
      <c r="Z23" s="56">
        <v>82.67716535433071</v>
      </c>
      <c r="AA23" s="56">
        <v>61.904761904761905</v>
      </c>
      <c r="AB23" s="49">
        <v>73.19587628865979</v>
      </c>
      <c r="AC23" s="57">
        <f t="shared" si="4"/>
        <v>78.19929583</v>
      </c>
      <c r="AD23" s="56">
        <v>84.61538461538463</v>
      </c>
      <c r="AE23" s="56">
        <v>80.0</v>
      </c>
      <c r="AF23" s="56">
        <v>87.09677419354838</v>
      </c>
      <c r="AG23" s="49">
        <v>82.20858895705521</v>
      </c>
      <c r="AH23" s="56">
        <v>64.28571428571429</v>
      </c>
      <c r="AI23" s="56">
        <v>71.7741935483871</v>
      </c>
      <c r="AJ23" s="57">
        <f t="shared" si="5"/>
        <v>78.33010927</v>
      </c>
      <c r="AK23" s="56">
        <v>80.13698630136986</v>
      </c>
      <c r="AL23" s="56">
        <v>78.3132530120482</v>
      </c>
      <c r="AM23" s="56">
        <v>86.72566371681415</v>
      </c>
      <c r="AN23" s="49">
        <v>79.7872340425532</v>
      </c>
      <c r="AO23" s="56">
        <v>66.66666666666667</v>
      </c>
      <c r="AP23" s="56">
        <v>72.22222222222221</v>
      </c>
      <c r="AQ23" s="57">
        <f t="shared" si="6"/>
        <v>77.30867099</v>
      </c>
      <c r="AR23" s="56">
        <v>79.42857142857143</v>
      </c>
      <c r="AS23" s="56">
        <v>77.89473684210526</v>
      </c>
      <c r="AT23" s="56">
        <v>86.82170542635659</v>
      </c>
      <c r="AU23" s="49">
        <v>79.72</v>
      </c>
      <c r="AV23" s="56">
        <v>68.10344827586206</v>
      </c>
      <c r="AW23" s="56">
        <v>73.65269461077844</v>
      </c>
      <c r="AX23" s="57">
        <f t="shared" si="7"/>
        <v>77.6035261</v>
      </c>
      <c r="AY23" s="49">
        <v>80.43478260869566</v>
      </c>
      <c r="AZ23" s="56">
        <v>79.0</v>
      </c>
      <c r="BA23" s="56">
        <v>85.81560283687944</v>
      </c>
      <c r="BB23" s="49">
        <v>80.7</v>
      </c>
      <c r="BC23" s="56">
        <v>70.16129032258064</v>
      </c>
      <c r="BD23" s="56">
        <v>75.0</v>
      </c>
      <c r="BE23" s="57">
        <f t="shared" si="8"/>
        <v>78.51861263</v>
      </c>
      <c r="BF23" s="60"/>
      <c r="BG23" s="57">
        <v>80.70175438596492</v>
      </c>
      <c r="BH23" s="57"/>
      <c r="BI23" s="57"/>
      <c r="BJ23" s="57"/>
      <c r="BK23" s="57"/>
      <c r="BL23" s="61"/>
      <c r="BM23" s="60"/>
      <c r="BN23" s="57">
        <v>80.74074074074073</v>
      </c>
      <c r="BO23" s="57"/>
      <c r="BP23" s="57"/>
      <c r="BQ23" s="57"/>
      <c r="BR23" s="57"/>
      <c r="BS23" s="61"/>
      <c r="BT23" s="60"/>
      <c r="BU23" s="50">
        <v>81.45695364238411</v>
      </c>
      <c r="BV23" s="57"/>
      <c r="BW23" s="57"/>
      <c r="BX23" s="57"/>
      <c r="BY23" s="57"/>
      <c r="BZ23" s="61"/>
      <c r="CA23" s="60"/>
      <c r="CB23" s="57">
        <v>82.14285714285714</v>
      </c>
      <c r="CC23" s="57"/>
      <c r="CD23" s="57"/>
      <c r="CE23" s="57"/>
      <c r="CF23" s="57"/>
      <c r="CG23" s="61"/>
      <c r="CH23" s="57"/>
      <c r="CI23" s="57"/>
      <c r="CJ23" s="57"/>
      <c r="CK23" s="57"/>
      <c r="CL23" s="57"/>
      <c r="CM23" s="57"/>
      <c r="CN23" s="57"/>
    </row>
    <row r="24">
      <c r="A24" s="58" t="s">
        <v>42</v>
      </c>
      <c r="B24" s="56">
        <v>96.42857142857143</v>
      </c>
      <c r="C24" s="56">
        <v>87.5</v>
      </c>
      <c r="D24" s="56">
        <v>95.83333333333334</v>
      </c>
      <c r="E24" s="56">
        <v>91.6</v>
      </c>
      <c r="F24" s="56">
        <v>94.44444444444444</v>
      </c>
      <c r="G24" s="62">
        <v>92.5925925925926</v>
      </c>
      <c r="H24" s="57">
        <f t="shared" si="1"/>
        <v>93.0664903</v>
      </c>
      <c r="I24" s="49">
        <v>90.56</v>
      </c>
      <c r="J24" s="56">
        <v>83.33333333333334</v>
      </c>
      <c r="K24" s="56">
        <v>85.41666666666666</v>
      </c>
      <c r="L24" s="49">
        <v>89.55223880597015</v>
      </c>
      <c r="M24" s="56">
        <v>88.88888888888889</v>
      </c>
      <c r="N24" s="49">
        <v>84.78260869565217</v>
      </c>
      <c r="O24" s="57">
        <f t="shared" si="2"/>
        <v>87.08895607</v>
      </c>
      <c r="P24" s="58">
        <v>90.14084507042254</v>
      </c>
      <c r="Q24" s="56">
        <v>82.92682926829269</v>
      </c>
      <c r="R24" s="56">
        <v>88.88888888888889</v>
      </c>
      <c r="S24" s="49">
        <v>84.6938775510204</v>
      </c>
      <c r="T24" s="56">
        <v>84.78260869565217</v>
      </c>
      <c r="U24" s="56">
        <v>82.43243243243244</v>
      </c>
      <c r="V24" s="57">
        <f t="shared" si="3"/>
        <v>85.64424698</v>
      </c>
      <c r="W24" s="63">
        <v>82.79569892473118</v>
      </c>
      <c r="X24" s="56">
        <v>79.62962962962962</v>
      </c>
      <c r="Y24" s="56">
        <v>78.94736842105263</v>
      </c>
      <c r="Z24" s="56">
        <v>83.46456692913385</v>
      </c>
      <c r="AA24" s="56">
        <v>80.95238095238095</v>
      </c>
      <c r="AB24" s="49">
        <v>78.35051546391753</v>
      </c>
      <c r="AC24" s="57">
        <f t="shared" si="4"/>
        <v>80.69002672</v>
      </c>
      <c r="AD24" s="56">
        <v>81.1965811965812</v>
      </c>
      <c r="AE24" s="56">
        <v>77.14285714285715</v>
      </c>
      <c r="AF24" s="56">
        <v>75.26881720430107</v>
      </c>
      <c r="AG24" s="49">
        <v>82.20858895705521</v>
      </c>
      <c r="AH24" s="56">
        <v>82.14285714285714</v>
      </c>
      <c r="AI24" s="56">
        <v>77.41935483870968</v>
      </c>
      <c r="AJ24" s="57">
        <f t="shared" si="5"/>
        <v>79.22984275</v>
      </c>
      <c r="AK24" s="56">
        <v>80.13698630136986</v>
      </c>
      <c r="AL24" s="56">
        <v>75.90361445783132</v>
      </c>
      <c r="AM24" s="56">
        <v>76.99115044247787</v>
      </c>
      <c r="AN24" s="49">
        <v>80.85106382978722</v>
      </c>
      <c r="AO24" s="56">
        <v>84.31372549019608</v>
      </c>
      <c r="AP24" s="56">
        <v>77.08333333333334</v>
      </c>
      <c r="AQ24" s="57">
        <f t="shared" si="6"/>
        <v>79.21331231</v>
      </c>
      <c r="AR24" s="56">
        <v>82.85714285714286</v>
      </c>
      <c r="AS24" s="56">
        <v>77.89473684210526</v>
      </c>
      <c r="AT24" s="56">
        <v>77.51937984496125</v>
      </c>
      <c r="AU24" s="49">
        <v>79.26</v>
      </c>
      <c r="AV24" s="56">
        <v>82.75862068965517</v>
      </c>
      <c r="AW24" s="56">
        <v>79.04191616766467</v>
      </c>
      <c r="AX24" s="57">
        <f t="shared" si="7"/>
        <v>79.88863273</v>
      </c>
      <c r="AY24" s="49">
        <v>83.15217391304348</v>
      </c>
      <c r="AZ24" s="56">
        <v>78.0</v>
      </c>
      <c r="BA24" s="56">
        <v>76.59574468085107</v>
      </c>
      <c r="BB24" s="49">
        <v>77.19</v>
      </c>
      <c r="BC24" s="56">
        <v>82.25806451612904</v>
      </c>
      <c r="BD24" s="56">
        <v>79.54545454545455</v>
      </c>
      <c r="BE24" s="57">
        <f t="shared" si="8"/>
        <v>79.45690628</v>
      </c>
      <c r="BF24" s="60"/>
      <c r="BG24" s="57">
        <v>79.82456140350878</v>
      </c>
      <c r="BH24" s="57"/>
      <c r="BI24" s="57"/>
      <c r="BJ24" s="57"/>
      <c r="BK24" s="57"/>
      <c r="BL24" s="61"/>
      <c r="BM24" s="60"/>
      <c r="BN24" s="57">
        <v>80.0</v>
      </c>
      <c r="BO24" s="57"/>
      <c r="BP24" s="57"/>
      <c r="BQ24" s="57"/>
      <c r="BR24" s="57"/>
      <c r="BS24" s="61"/>
      <c r="BT24" s="60"/>
      <c r="BU24" s="50">
        <v>80.79470198675497</v>
      </c>
      <c r="BV24" s="57"/>
      <c r="BW24" s="57"/>
      <c r="BX24" s="57"/>
      <c r="BY24" s="57"/>
      <c r="BZ24" s="61"/>
      <c r="CA24" s="60"/>
      <c r="CB24" s="57">
        <v>77.97619047619048</v>
      </c>
      <c r="CC24" s="57"/>
      <c r="CD24" s="57"/>
      <c r="CE24" s="57"/>
      <c r="CF24" s="57"/>
      <c r="CG24" s="61"/>
      <c r="CH24" s="57"/>
      <c r="CI24" s="57"/>
      <c r="CJ24" s="57"/>
      <c r="CK24" s="57"/>
      <c r="CL24" s="57"/>
      <c r="CM24" s="57"/>
      <c r="CN24" s="57"/>
    </row>
    <row r="25">
      <c r="A25" s="58" t="s">
        <v>43</v>
      </c>
      <c r="B25" s="56">
        <v>100.0</v>
      </c>
      <c r="C25" s="56">
        <v>87.5</v>
      </c>
      <c r="D25" s="56">
        <v>87.5</v>
      </c>
      <c r="E25" s="56">
        <v>88.8</v>
      </c>
      <c r="F25" s="56">
        <v>100.0</v>
      </c>
      <c r="G25" s="62">
        <v>88.88888888888889</v>
      </c>
      <c r="H25" s="57">
        <f t="shared" si="1"/>
        <v>92.11481481</v>
      </c>
      <c r="I25" s="49">
        <v>100.0</v>
      </c>
      <c r="J25" s="56">
        <v>93.33333333333334</v>
      </c>
      <c r="K25" s="56">
        <v>85.41666666666666</v>
      </c>
      <c r="L25" s="49">
        <v>92.53731343283582</v>
      </c>
      <c r="M25" s="56">
        <v>97.22222222222221</v>
      </c>
      <c r="N25" s="49">
        <v>93.47826086956522</v>
      </c>
      <c r="O25" s="57">
        <f t="shared" si="2"/>
        <v>93.66463275</v>
      </c>
      <c r="P25" s="58">
        <v>97.1830985915493</v>
      </c>
      <c r="Q25" s="56">
        <v>90.2439024390244</v>
      </c>
      <c r="R25" s="56">
        <v>76.19047619047619</v>
      </c>
      <c r="S25" s="49">
        <v>89.79591836734694</v>
      </c>
      <c r="T25" s="56">
        <v>89.13043478260869</v>
      </c>
      <c r="U25" s="56">
        <v>89.1891891891892</v>
      </c>
      <c r="V25" s="57">
        <f t="shared" si="3"/>
        <v>88.62216993</v>
      </c>
      <c r="W25" s="63">
        <v>89.24731182795698</v>
      </c>
      <c r="X25" s="56">
        <v>81.48148148148148</v>
      </c>
      <c r="Y25" s="56">
        <v>68.42105263157895</v>
      </c>
      <c r="Z25" s="56">
        <v>78.74015748031496</v>
      </c>
      <c r="AA25" s="56">
        <v>82.53968253968253</v>
      </c>
      <c r="AB25" s="49">
        <v>80.41237113402062</v>
      </c>
      <c r="AC25" s="57">
        <f t="shared" si="4"/>
        <v>80.14034285</v>
      </c>
      <c r="AD25" s="56">
        <v>88.03418803418803</v>
      </c>
      <c r="AE25" s="56">
        <v>80.0</v>
      </c>
      <c r="AF25" s="56">
        <v>70.96774193548387</v>
      </c>
      <c r="AG25" s="49">
        <v>77.30061349693251</v>
      </c>
      <c r="AH25" s="56">
        <v>79.76190476190477</v>
      </c>
      <c r="AI25" s="56">
        <v>79.03225806451613</v>
      </c>
      <c r="AJ25" s="57">
        <f t="shared" si="5"/>
        <v>79.18278438</v>
      </c>
      <c r="AK25" s="56">
        <v>85.61643835616438</v>
      </c>
      <c r="AL25" s="56">
        <v>80.72289156626506</v>
      </c>
      <c r="AM25" s="56">
        <v>73.45132743362832</v>
      </c>
      <c r="AN25" s="49">
        <v>78.72340425531915</v>
      </c>
      <c r="AO25" s="56">
        <v>80.3921568627451</v>
      </c>
      <c r="AP25" s="56">
        <v>80.55555555555556</v>
      </c>
      <c r="AQ25" s="57">
        <f t="shared" si="6"/>
        <v>79.91029567</v>
      </c>
      <c r="AR25" s="56">
        <v>79.42857142857143</v>
      </c>
      <c r="AS25" s="56">
        <v>78.94736842105263</v>
      </c>
      <c r="AT25" s="56">
        <v>68.21705426356588</v>
      </c>
      <c r="AU25" s="49">
        <v>75.11</v>
      </c>
      <c r="AV25" s="56">
        <v>79.3103448275862</v>
      </c>
      <c r="AW25" s="56">
        <v>76.64670658682635</v>
      </c>
      <c r="AX25" s="57">
        <f t="shared" si="7"/>
        <v>76.27667425</v>
      </c>
      <c r="AY25" s="49">
        <v>78.80434782608695</v>
      </c>
      <c r="AZ25" s="56">
        <v>78.0</v>
      </c>
      <c r="BA25" s="56">
        <v>70.2127659574468</v>
      </c>
      <c r="BB25" s="49">
        <v>75.43</v>
      </c>
      <c r="BC25" s="56">
        <v>79.03225806451613</v>
      </c>
      <c r="BD25" s="56">
        <v>77.8409090909091</v>
      </c>
      <c r="BE25" s="57">
        <f t="shared" si="8"/>
        <v>76.55338016</v>
      </c>
      <c r="BF25" s="60"/>
      <c r="BG25" s="57">
        <v>79.82456140350878</v>
      </c>
      <c r="BH25" s="57"/>
      <c r="BI25" s="57"/>
      <c r="BJ25" s="57"/>
      <c r="BK25" s="57"/>
      <c r="BL25" s="61"/>
      <c r="BM25" s="60"/>
      <c r="BN25" s="57">
        <v>80.74074074074073</v>
      </c>
      <c r="BO25" s="57"/>
      <c r="BP25" s="57"/>
      <c r="BQ25" s="57"/>
      <c r="BR25" s="57"/>
      <c r="BS25" s="61"/>
      <c r="BT25" s="60"/>
      <c r="BU25" s="50">
        <v>79.47019867549669</v>
      </c>
      <c r="BV25" s="57"/>
      <c r="BW25" s="57"/>
      <c r="BX25" s="57"/>
      <c r="BY25" s="57"/>
      <c r="BZ25" s="61"/>
      <c r="CA25" s="60"/>
      <c r="CB25" s="57">
        <v>80.95238095238095</v>
      </c>
      <c r="CC25" s="57"/>
      <c r="CD25" s="57"/>
      <c r="CE25" s="57"/>
      <c r="CF25" s="57"/>
      <c r="CG25" s="61"/>
      <c r="CH25" s="57"/>
      <c r="CI25" s="57"/>
      <c r="CJ25" s="57"/>
      <c r="CK25" s="57"/>
      <c r="CL25" s="57"/>
      <c r="CM25" s="57"/>
      <c r="CN25" s="57"/>
    </row>
    <row r="26">
      <c r="A26" s="58" t="s">
        <v>44</v>
      </c>
      <c r="B26" s="56">
        <v>100.0</v>
      </c>
      <c r="C26" s="56">
        <v>100.0</v>
      </c>
      <c r="D26" s="56">
        <v>91.66666666666666</v>
      </c>
      <c r="E26" s="56">
        <v>100.0</v>
      </c>
      <c r="F26" s="56">
        <v>100.0</v>
      </c>
      <c r="G26" s="62">
        <v>96.29629629629629</v>
      </c>
      <c r="H26" s="57">
        <f t="shared" si="1"/>
        <v>97.99382716</v>
      </c>
      <c r="I26" s="49">
        <v>88.67</v>
      </c>
      <c r="J26" s="56">
        <v>93.33333333333334</v>
      </c>
      <c r="K26" s="56">
        <v>79.16666666666666</v>
      </c>
      <c r="L26" s="49">
        <v>86.56716417910447</v>
      </c>
      <c r="M26" s="56">
        <v>94.44444444444444</v>
      </c>
      <c r="N26" s="49">
        <v>84.78260869565217</v>
      </c>
      <c r="O26" s="57">
        <f t="shared" si="2"/>
        <v>87.82736955</v>
      </c>
      <c r="P26" s="58">
        <v>88.73239436619718</v>
      </c>
      <c r="Q26" s="56">
        <v>92.6829268292683</v>
      </c>
      <c r="R26" s="56">
        <v>76.19047619047619</v>
      </c>
      <c r="S26" s="49">
        <v>85.71428571428571</v>
      </c>
      <c r="T26" s="56">
        <v>93.47826086956522</v>
      </c>
      <c r="U26" s="56">
        <v>87.83783783783784</v>
      </c>
      <c r="V26" s="57">
        <f t="shared" si="3"/>
        <v>87.43936363</v>
      </c>
      <c r="W26" s="63">
        <v>82.79569892473118</v>
      </c>
      <c r="X26" s="56">
        <v>90.74074074074073</v>
      </c>
      <c r="Y26" s="56">
        <v>76.31578947368422</v>
      </c>
      <c r="Z26" s="56">
        <v>84.25196850393701</v>
      </c>
      <c r="AA26" s="56">
        <v>87.3015873015873</v>
      </c>
      <c r="AB26" s="49">
        <v>87.62886597938144</v>
      </c>
      <c r="AC26" s="57">
        <f t="shared" si="4"/>
        <v>84.83910849</v>
      </c>
      <c r="AD26" s="56">
        <v>84.61538461538463</v>
      </c>
      <c r="AE26" s="56">
        <v>91.42857142857143</v>
      </c>
      <c r="AF26" s="56">
        <v>78.49462365591397</v>
      </c>
      <c r="AG26" s="49">
        <v>84.66257668711657</v>
      </c>
      <c r="AH26" s="56">
        <v>85.71428571428571</v>
      </c>
      <c r="AI26" s="56">
        <v>87.90322580645162</v>
      </c>
      <c r="AJ26" s="57">
        <f t="shared" si="5"/>
        <v>85.46977798</v>
      </c>
      <c r="AK26" s="56">
        <v>82.87671232876713</v>
      </c>
      <c r="AL26" s="56">
        <v>87.95180722891567</v>
      </c>
      <c r="AM26" s="56">
        <v>78.76106194690266</v>
      </c>
      <c r="AN26" s="49">
        <v>81.38297872340425</v>
      </c>
      <c r="AO26" s="56">
        <v>86.27450980392156</v>
      </c>
      <c r="AP26" s="56">
        <v>84.72222222222221</v>
      </c>
      <c r="AQ26" s="57">
        <f t="shared" si="6"/>
        <v>83.66154871</v>
      </c>
      <c r="AR26" s="56">
        <v>84.0</v>
      </c>
      <c r="AS26" s="56">
        <v>85.26315789473685</v>
      </c>
      <c r="AT26" s="56">
        <v>81.3953488372093</v>
      </c>
      <c r="AU26" s="49">
        <v>82.48</v>
      </c>
      <c r="AV26" s="56">
        <v>87.06896551724138</v>
      </c>
      <c r="AW26" s="56">
        <v>83.8323353293413</v>
      </c>
      <c r="AX26" s="57">
        <f t="shared" si="7"/>
        <v>84.0066346</v>
      </c>
      <c r="AY26" s="49">
        <v>83.69565217391305</v>
      </c>
      <c r="AZ26" s="56">
        <v>84.0</v>
      </c>
      <c r="BA26" s="56">
        <v>82.26950354609929</v>
      </c>
      <c r="BB26" s="49">
        <v>82.45</v>
      </c>
      <c r="BC26" s="56">
        <v>87.90322580645162</v>
      </c>
      <c r="BD26" s="56">
        <v>84.6590909090909</v>
      </c>
      <c r="BE26" s="57">
        <f t="shared" si="8"/>
        <v>84.16291207</v>
      </c>
      <c r="BF26" s="60"/>
      <c r="BG26" s="57">
        <v>84.21052631578948</v>
      </c>
      <c r="BH26" s="57"/>
      <c r="BI26" s="57"/>
      <c r="BJ26" s="57"/>
      <c r="BK26" s="57"/>
      <c r="BL26" s="61"/>
      <c r="BM26" s="60"/>
      <c r="BN26" s="57">
        <v>85.92592592592592</v>
      </c>
      <c r="BO26" s="57"/>
      <c r="BP26" s="57"/>
      <c r="BQ26" s="57"/>
      <c r="BR26" s="57"/>
      <c r="BS26" s="61"/>
      <c r="BT26" s="60"/>
      <c r="BU26" s="50">
        <v>86.75496688741723</v>
      </c>
      <c r="BV26" s="57"/>
      <c r="BW26" s="57"/>
      <c r="BX26" s="57"/>
      <c r="BY26" s="57"/>
      <c r="BZ26" s="61"/>
      <c r="CA26" s="60"/>
      <c r="CB26" s="57">
        <v>86.90476190476191</v>
      </c>
      <c r="CC26" s="57"/>
      <c r="CD26" s="57"/>
      <c r="CE26" s="57"/>
      <c r="CF26" s="57"/>
      <c r="CG26" s="61"/>
      <c r="CH26" s="57"/>
      <c r="CI26" s="57"/>
      <c r="CJ26" s="57"/>
      <c r="CK26" s="57"/>
      <c r="CL26" s="57"/>
      <c r="CM26" s="57"/>
      <c r="CN26" s="57"/>
    </row>
    <row r="27">
      <c r="A27" s="58" t="s">
        <v>45</v>
      </c>
      <c r="B27" s="56">
        <v>89.28571428571429</v>
      </c>
      <c r="C27" s="56">
        <v>87.5</v>
      </c>
      <c r="D27" s="56">
        <v>79.16666666666666</v>
      </c>
      <c r="E27" s="56">
        <v>83.3</v>
      </c>
      <c r="F27" s="56">
        <v>77.77777777777779</v>
      </c>
      <c r="G27" s="62">
        <v>81.48148148148148</v>
      </c>
      <c r="H27" s="57">
        <f t="shared" si="1"/>
        <v>83.08527337</v>
      </c>
      <c r="I27" s="49">
        <v>92.45</v>
      </c>
      <c r="J27" s="56">
        <v>86.66666666666667</v>
      </c>
      <c r="K27" s="56">
        <v>81.25</v>
      </c>
      <c r="L27" s="49">
        <v>86.56716417910447</v>
      </c>
      <c r="M27" s="56">
        <v>83.33333333333334</v>
      </c>
      <c r="N27" s="49">
        <v>78.26086956521739</v>
      </c>
      <c r="O27" s="57">
        <f t="shared" si="2"/>
        <v>84.75467229</v>
      </c>
      <c r="P27" s="58">
        <v>90.14084507042254</v>
      </c>
      <c r="Q27" s="56">
        <v>87.8048780487805</v>
      </c>
      <c r="R27" s="56">
        <v>85.71428571428571</v>
      </c>
      <c r="S27" s="49">
        <v>87.75510204081633</v>
      </c>
      <c r="T27" s="56">
        <v>86.95652173913044</v>
      </c>
      <c r="U27" s="56">
        <v>79.72972972972973</v>
      </c>
      <c r="V27" s="57">
        <f t="shared" si="3"/>
        <v>86.35022706</v>
      </c>
      <c r="W27" s="63">
        <v>90.32258064516128</v>
      </c>
      <c r="X27" s="56">
        <v>87.03703703703704</v>
      </c>
      <c r="Y27" s="56">
        <v>85.52631578947368</v>
      </c>
      <c r="Z27" s="56">
        <v>84.25196850393701</v>
      </c>
      <c r="AA27" s="56">
        <v>80.95238095238095</v>
      </c>
      <c r="AB27" s="49">
        <v>78.35051546391753</v>
      </c>
      <c r="AC27" s="57">
        <f t="shared" si="4"/>
        <v>84.40679973</v>
      </c>
      <c r="AD27" s="56">
        <v>89.74358974358975</v>
      </c>
      <c r="AE27" s="56">
        <v>82.85714285714286</v>
      </c>
      <c r="AF27" s="56">
        <v>88.17204301075269</v>
      </c>
      <c r="AG27" s="49">
        <v>83.43558282208589</v>
      </c>
      <c r="AH27" s="56">
        <v>85.71428571428571</v>
      </c>
      <c r="AI27" s="56">
        <v>79.03225806451613</v>
      </c>
      <c r="AJ27" s="57">
        <f t="shared" si="5"/>
        <v>84.82581704</v>
      </c>
      <c r="AK27" s="56">
        <v>86.98630136986301</v>
      </c>
      <c r="AL27" s="56">
        <v>84.33734939759036</v>
      </c>
      <c r="AM27" s="56">
        <v>89.38053097345133</v>
      </c>
      <c r="AN27" s="49">
        <v>80.31914893617021</v>
      </c>
      <c r="AO27" s="56">
        <v>88.23529411764706</v>
      </c>
      <c r="AP27" s="56">
        <v>79.86111111111111</v>
      </c>
      <c r="AQ27" s="57">
        <f t="shared" si="6"/>
        <v>84.85328932</v>
      </c>
      <c r="AR27" s="56">
        <v>86.85714285714286</v>
      </c>
      <c r="AS27" s="56">
        <v>84.21052631578948</v>
      </c>
      <c r="AT27" s="56">
        <v>90.69767441860465</v>
      </c>
      <c r="AU27" s="49">
        <v>82.04</v>
      </c>
      <c r="AV27" s="56">
        <v>86.20689655172413</v>
      </c>
      <c r="AW27" s="56">
        <v>80.83832335329342</v>
      </c>
      <c r="AX27" s="57">
        <f t="shared" si="7"/>
        <v>85.14176058</v>
      </c>
      <c r="AY27" s="49">
        <v>86.95652173913044</v>
      </c>
      <c r="AZ27" s="56">
        <v>85.0</v>
      </c>
      <c r="BA27" s="56">
        <v>91.48936170212765</v>
      </c>
      <c r="BB27" s="49">
        <v>80.26</v>
      </c>
      <c r="BC27" s="56">
        <v>87.09677419354838</v>
      </c>
      <c r="BD27" s="56">
        <v>81.81818181818183</v>
      </c>
      <c r="BE27" s="57">
        <f t="shared" si="8"/>
        <v>85.43680658</v>
      </c>
      <c r="BF27" s="60"/>
      <c r="BG27" s="57">
        <v>86.8421052631579</v>
      </c>
      <c r="BH27" s="57"/>
      <c r="BI27" s="57"/>
      <c r="BJ27" s="57"/>
      <c r="BK27" s="57"/>
      <c r="BL27" s="61"/>
      <c r="BM27" s="60"/>
      <c r="BN27" s="57">
        <v>87.4074074074074</v>
      </c>
      <c r="BO27" s="57"/>
      <c r="BP27" s="57"/>
      <c r="BQ27" s="57"/>
      <c r="BR27" s="57"/>
      <c r="BS27" s="61"/>
      <c r="BT27" s="60"/>
      <c r="BU27" s="50">
        <v>88.0794701986755</v>
      </c>
      <c r="BV27" s="57"/>
      <c r="BW27" s="57"/>
      <c r="BX27" s="57"/>
      <c r="BY27" s="57"/>
      <c r="BZ27" s="61"/>
      <c r="CA27" s="60"/>
      <c r="CB27" s="57">
        <v>87.5</v>
      </c>
      <c r="CC27" s="57"/>
      <c r="CD27" s="57"/>
      <c r="CE27" s="57"/>
      <c r="CF27" s="57"/>
      <c r="CG27" s="61"/>
      <c r="CH27" s="57"/>
      <c r="CI27" s="57"/>
      <c r="CJ27" s="57"/>
      <c r="CK27" s="57"/>
      <c r="CL27" s="57"/>
      <c r="CM27" s="57"/>
      <c r="CN27" s="57"/>
    </row>
    <row r="28">
      <c r="A28" s="58" t="s">
        <v>46</v>
      </c>
      <c r="B28" s="56">
        <v>78.57142857142857</v>
      </c>
      <c r="C28" s="56">
        <v>100.0</v>
      </c>
      <c r="D28" s="56">
        <v>95.83333333333334</v>
      </c>
      <c r="E28" s="56">
        <v>91.6</v>
      </c>
      <c r="F28" s="56">
        <v>100.0</v>
      </c>
      <c r="G28" s="67">
        <v>77.77777777777779</v>
      </c>
      <c r="H28" s="57">
        <f t="shared" si="1"/>
        <v>90.63042328</v>
      </c>
      <c r="I28" s="49">
        <v>86.79</v>
      </c>
      <c r="J28" s="56">
        <v>93.33333333333334</v>
      </c>
      <c r="K28" s="56">
        <v>93.75</v>
      </c>
      <c r="L28" s="49">
        <v>85.07462686567165</v>
      </c>
      <c r="M28" s="56">
        <v>100.0</v>
      </c>
      <c r="N28" s="49">
        <v>80.43478260869566</v>
      </c>
      <c r="O28" s="57">
        <f t="shared" si="2"/>
        <v>89.8971238</v>
      </c>
      <c r="P28" s="58">
        <v>90.14084507042254</v>
      </c>
      <c r="Q28" s="56">
        <v>87.8048780487805</v>
      </c>
      <c r="R28" s="56">
        <v>93.65079365079364</v>
      </c>
      <c r="S28" s="49">
        <v>84.6938775510204</v>
      </c>
      <c r="T28" s="56">
        <v>97.82608695652173</v>
      </c>
      <c r="U28" s="56">
        <v>82.43243243243244</v>
      </c>
      <c r="V28" s="57">
        <f t="shared" si="3"/>
        <v>89.42481895</v>
      </c>
      <c r="W28" s="63">
        <v>84.94623655913978</v>
      </c>
      <c r="X28" s="56">
        <v>85.18518518518518</v>
      </c>
      <c r="Y28" s="56">
        <v>92.10526315789474</v>
      </c>
      <c r="Z28" s="56">
        <v>82.67716535433071</v>
      </c>
      <c r="AA28" s="56">
        <v>90.47619047619048</v>
      </c>
      <c r="AB28" s="49">
        <v>79.38144329896907</v>
      </c>
      <c r="AC28" s="57">
        <f t="shared" si="4"/>
        <v>85.79524734</v>
      </c>
      <c r="AD28" s="56">
        <v>86.32478632478633</v>
      </c>
      <c r="AE28" s="56">
        <v>87.14285714285715</v>
      </c>
      <c r="AF28" s="56">
        <v>93.54838709677419</v>
      </c>
      <c r="AG28" s="49">
        <v>84.66257668711657</v>
      </c>
      <c r="AH28" s="56">
        <v>90.47619047619048</v>
      </c>
      <c r="AI28" s="56">
        <v>81.45161290322581</v>
      </c>
      <c r="AJ28" s="57">
        <f t="shared" si="5"/>
        <v>87.26773511</v>
      </c>
      <c r="AK28" s="56">
        <v>86.3013698630137</v>
      </c>
      <c r="AL28" s="56">
        <v>85.5421686746988</v>
      </c>
      <c r="AM28" s="56">
        <v>91.1504424778761</v>
      </c>
      <c r="AN28" s="49">
        <v>86.17021276595744</v>
      </c>
      <c r="AO28" s="56">
        <v>90.19607843137254</v>
      </c>
      <c r="AP28" s="56">
        <v>82.63888888888889</v>
      </c>
      <c r="AQ28" s="57">
        <f t="shared" si="6"/>
        <v>86.99986018</v>
      </c>
      <c r="AR28" s="56">
        <v>85.14285714285714</v>
      </c>
      <c r="AS28" s="56">
        <v>85.26315789473685</v>
      </c>
      <c r="AT28" s="56">
        <v>86.82170542635659</v>
      </c>
      <c r="AU28" s="49">
        <v>85.71</v>
      </c>
      <c r="AV28" s="56">
        <v>88.79310344827587</v>
      </c>
      <c r="AW28" s="56">
        <v>82.63473053892216</v>
      </c>
      <c r="AX28" s="57">
        <f t="shared" si="7"/>
        <v>85.72759241</v>
      </c>
      <c r="AY28" s="49">
        <v>85.86956521739131</v>
      </c>
      <c r="AZ28" s="56">
        <v>86.0</v>
      </c>
      <c r="BA28" s="56">
        <v>87.94326241134752</v>
      </c>
      <c r="BB28" s="49">
        <v>86.4</v>
      </c>
      <c r="BC28" s="56">
        <v>89.51612903225806</v>
      </c>
      <c r="BD28" s="56">
        <v>83.52272727272727</v>
      </c>
      <c r="BE28" s="57">
        <f t="shared" si="8"/>
        <v>86.54194732</v>
      </c>
      <c r="BF28" s="60"/>
      <c r="BG28" s="57">
        <v>87.71929824561404</v>
      </c>
      <c r="BH28" s="57"/>
      <c r="BI28" s="57"/>
      <c r="BJ28" s="57"/>
      <c r="BK28" s="57"/>
      <c r="BL28" s="61"/>
      <c r="BM28" s="60"/>
      <c r="BN28" s="57">
        <v>87.4074074074074</v>
      </c>
      <c r="BO28" s="57"/>
      <c r="BP28" s="57"/>
      <c r="BQ28" s="57"/>
      <c r="BR28" s="57"/>
      <c r="BS28" s="61"/>
      <c r="BT28" s="60"/>
      <c r="BU28" s="50">
        <v>88.74172185430463</v>
      </c>
      <c r="BV28" s="57"/>
      <c r="BW28" s="57"/>
      <c r="BX28" s="57"/>
      <c r="BY28" s="57"/>
      <c r="BZ28" s="61"/>
      <c r="CA28" s="60"/>
      <c r="CB28" s="57">
        <v>89.88095238095238</v>
      </c>
      <c r="CC28" s="57"/>
      <c r="CD28" s="57"/>
      <c r="CE28" s="57"/>
      <c r="CF28" s="57"/>
      <c r="CG28" s="61"/>
      <c r="CH28" s="57"/>
      <c r="CI28" s="57"/>
      <c r="CJ28" s="57"/>
      <c r="CK28" s="57"/>
      <c r="CL28" s="57"/>
      <c r="CM28" s="57"/>
      <c r="CN28" s="57"/>
    </row>
    <row r="29">
      <c r="A29" s="58" t="s">
        <v>47</v>
      </c>
      <c r="B29" s="56">
        <v>100.0</v>
      </c>
      <c r="C29" s="56">
        <v>100.0</v>
      </c>
      <c r="D29" s="56">
        <v>100.0</v>
      </c>
      <c r="E29" s="56">
        <v>100.0</v>
      </c>
      <c r="F29" s="56">
        <v>100.0</v>
      </c>
      <c r="G29" s="62">
        <v>100.0</v>
      </c>
      <c r="H29" s="57">
        <f t="shared" si="1"/>
        <v>100</v>
      </c>
      <c r="I29" s="49">
        <v>100.0</v>
      </c>
      <c r="J29" s="56">
        <v>100.0</v>
      </c>
      <c r="K29" s="56">
        <v>95.83333333333334</v>
      </c>
      <c r="L29" s="49">
        <v>100.0</v>
      </c>
      <c r="M29" s="56">
        <v>100.0</v>
      </c>
      <c r="N29" s="49">
        <v>100.0</v>
      </c>
      <c r="O29" s="57">
        <f t="shared" si="2"/>
        <v>99.30555556</v>
      </c>
      <c r="P29" s="58">
        <v>100.0</v>
      </c>
      <c r="Q29" s="56">
        <v>100.0</v>
      </c>
      <c r="R29" s="56">
        <v>96.82539682539682</v>
      </c>
      <c r="S29" s="49">
        <v>96.93877551020408</v>
      </c>
      <c r="T29" s="56">
        <v>95.65217391304347</v>
      </c>
      <c r="U29" s="56">
        <v>97.2972972972973</v>
      </c>
      <c r="V29" s="57">
        <f t="shared" si="3"/>
        <v>97.78560726</v>
      </c>
      <c r="W29" s="63">
        <v>100.0</v>
      </c>
      <c r="X29" s="56">
        <v>98.14814814814814</v>
      </c>
      <c r="Y29" s="56">
        <v>97.36842105263158</v>
      </c>
      <c r="Z29" s="56">
        <v>96.06299212598425</v>
      </c>
      <c r="AA29" s="56">
        <v>93.65079365079364</v>
      </c>
      <c r="AB29" s="49">
        <v>93.81443298969072</v>
      </c>
      <c r="AC29" s="57">
        <f t="shared" si="4"/>
        <v>96.50746466</v>
      </c>
      <c r="AD29" s="56">
        <v>100.0</v>
      </c>
      <c r="AE29" s="56">
        <v>98.57142857142858</v>
      </c>
      <c r="AF29" s="56">
        <v>97.84946236559139</v>
      </c>
      <c r="AG29" s="49">
        <v>96.93251533742331</v>
      </c>
      <c r="AH29" s="56">
        <v>95.23809523809523</v>
      </c>
      <c r="AI29" s="56">
        <v>95.16129032258065</v>
      </c>
      <c r="AJ29" s="57">
        <f t="shared" si="5"/>
        <v>97.29213197</v>
      </c>
      <c r="AK29" s="56">
        <v>100.0</v>
      </c>
      <c r="AL29" s="56">
        <v>97.59036144578313</v>
      </c>
      <c r="AM29" s="56">
        <v>96.46017699115043</v>
      </c>
      <c r="AN29" s="49">
        <v>97.3404255319149</v>
      </c>
      <c r="AO29" s="56">
        <v>96.07843137254902</v>
      </c>
      <c r="AP29" s="56">
        <v>95.83333333333334</v>
      </c>
      <c r="AQ29" s="57">
        <f t="shared" si="6"/>
        <v>97.21712145</v>
      </c>
      <c r="AR29" s="56">
        <v>97.14285714285714</v>
      </c>
      <c r="AS29" s="56">
        <v>95.78947368421053</v>
      </c>
      <c r="AT29" s="56">
        <v>94.57364341085271</v>
      </c>
      <c r="AU29" s="49">
        <v>96.31</v>
      </c>
      <c r="AV29" s="56">
        <v>94.82758620689656</v>
      </c>
      <c r="AW29" s="56">
        <v>95.20958083832335</v>
      </c>
      <c r="AX29" s="57">
        <f t="shared" si="7"/>
        <v>95.64219021</v>
      </c>
      <c r="AY29" s="49">
        <v>97.28260869565217</v>
      </c>
      <c r="AZ29" s="56">
        <v>96.0</v>
      </c>
      <c r="BA29" s="56">
        <v>95.0354609929078</v>
      </c>
      <c r="BB29" s="49">
        <v>96.49</v>
      </c>
      <c r="BC29" s="56">
        <v>95.16129032258064</v>
      </c>
      <c r="BD29" s="56">
        <v>95.45454545454545</v>
      </c>
      <c r="BE29" s="57">
        <f t="shared" si="8"/>
        <v>95.90398424</v>
      </c>
      <c r="BF29" s="60"/>
      <c r="BG29" s="57">
        <v>96.49122807017545</v>
      </c>
      <c r="BH29" s="57"/>
      <c r="BI29" s="57"/>
      <c r="BJ29" s="57"/>
      <c r="BK29" s="57"/>
      <c r="BL29" s="61"/>
      <c r="BM29" s="60"/>
      <c r="BN29" s="57">
        <v>97.03703703703702</v>
      </c>
      <c r="BO29" s="57"/>
      <c r="BP29" s="57"/>
      <c r="BQ29" s="57"/>
      <c r="BR29" s="57"/>
      <c r="BS29" s="61"/>
      <c r="BT29" s="60"/>
      <c r="BU29" s="50">
        <v>96.6887417218543</v>
      </c>
      <c r="BV29" s="57"/>
      <c r="BW29" s="57"/>
      <c r="BX29" s="57"/>
      <c r="BY29" s="57"/>
      <c r="BZ29" s="61"/>
      <c r="CA29" s="60"/>
      <c r="CB29" s="57">
        <v>97.02380952380953</v>
      </c>
      <c r="CC29" s="57"/>
      <c r="CD29" s="57"/>
      <c r="CE29" s="57"/>
      <c r="CF29" s="57"/>
      <c r="CG29" s="61"/>
      <c r="CH29" s="57"/>
      <c r="CI29" s="57"/>
      <c r="CJ29" s="57"/>
      <c r="CK29" s="57"/>
      <c r="CL29" s="57"/>
      <c r="CM29" s="57"/>
      <c r="CN29" s="57"/>
    </row>
    <row r="30">
      <c r="A30" s="58" t="s">
        <v>48</v>
      </c>
      <c r="B30" s="56">
        <v>92.85714285714286</v>
      </c>
      <c r="C30" s="56">
        <v>75.0</v>
      </c>
      <c r="D30" s="56">
        <v>100.0</v>
      </c>
      <c r="E30" s="56">
        <v>97.2</v>
      </c>
      <c r="F30" s="56">
        <v>72.22222222222221</v>
      </c>
      <c r="G30" s="62">
        <v>81.48148148148148</v>
      </c>
      <c r="H30" s="57">
        <f t="shared" si="1"/>
        <v>86.46014109</v>
      </c>
      <c r="I30" s="49">
        <v>94.33</v>
      </c>
      <c r="J30" s="56">
        <v>80.0</v>
      </c>
      <c r="K30" s="56">
        <v>91.66666666666666</v>
      </c>
      <c r="L30" s="49">
        <v>94.02985074626866</v>
      </c>
      <c r="M30" s="56">
        <v>77.77777777777779</v>
      </c>
      <c r="N30" s="49">
        <v>86.95652173913044</v>
      </c>
      <c r="O30" s="57">
        <f t="shared" si="2"/>
        <v>87.46013615</v>
      </c>
      <c r="P30" s="58">
        <v>92.95774647887325</v>
      </c>
      <c r="Q30" s="56">
        <v>75.60975609756098</v>
      </c>
      <c r="R30" s="56">
        <v>88.88888888888889</v>
      </c>
      <c r="S30" s="49">
        <v>93.87755102040816</v>
      </c>
      <c r="T30" s="56">
        <v>78.26086956521739</v>
      </c>
      <c r="U30" s="56">
        <v>82.43243243243244</v>
      </c>
      <c r="V30" s="57">
        <f t="shared" si="3"/>
        <v>85.33787408</v>
      </c>
      <c r="W30" s="63">
        <v>83.87096774193547</v>
      </c>
      <c r="X30" s="56">
        <v>70.37037037037037</v>
      </c>
      <c r="Y30" s="56">
        <v>89.47368421052632</v>
      </c>
      <c r="Z30" s="56">
        <v>83.46456692913385</v>
      </c>
      <c r="AA30" s="56">
        <v>73.01587301587301</v>
      </c>
      <c r="AB30" s="49">
        <v>72.16494845360825</v>
      </c>
      <c r="AC30" s="57">
        <f t="shared" si="4"/>
        <v>78.72673512</v>
      </c>
      <c r="AD30" s="56">
        <v>84.61538461538463</v>
      </c>
      <c r="AE30" s="56">
        <v>71.42857142857143</v>
      </c>
      <c r="AF30" s="56">
        <v>91.39784946236558</v>
      </c>
      <c r="AG30" s="49">
        <v>83.43558282208589</v>
      </c>
      <c r="AH30" s="56">
        <v>73.80952380952381</v>
      </c>
      <c r="AI30" s="56">
        <v>75.80645161290323</v>
      </c>
      <c r="AJ30" s="57">
        <f t="shared" si="5"/>
        <v>80.08222729</v>
      </c>
      <c r="AK30" s="56">
        <v>87.67123287671232</v>
      </c>
      <c r="AL30" s="56">
        <v>75.90361445783132</v>
      </c>
      <c r="AM30" s="56">
        <v>92.92035398230088</v>
      </c>
      <c r="AN30" s="49">
        <v>85.63829787234043</v>
      </c>
      <c r="AO30" s="56">
        <v>78.43137254901961</v>
      </c>
      <c r="AP30" s="56">
        <v>79.16666666666666</v>
      </c>
      <c r="AQ30" s="57">
        <f t="shared" si="6"/>
        <v>83.28858973</v>
      </c>
      <c r="AR30" s="56">
        <v>88.0</v>
      </c>
      <c r="AS30" s="56">
        <v>76.8421052631579</v>
      </c>
      <c r="AT30" s="56">
        <v>91.47286821705426</v>
      </c>
      <c r="AU30" s="49">
        <v>88.47</v>
      </c>
      <c r="AV30" s="56">
        <v>77.58620689655173</v>
      </c>
      <c r="AW30" s="56">
        <v>80.23952095808383</v>
      </c>
      <c r="AX30" s="57">
        <f t="shared" si="7"/>
        <v>83.76845022</v>
      </c>
      <c r="AY30" s="49">
        <v>88.58695652173914</v>
      </c>
      <c r="AZ30" s="56">
        <v>77.0</v>
      </c>
      <c r="BA30" s="56">
        <v>91.48936170212765</v>
      </c>
      <c r="BB30" s="49">
        <v>89.03</v>
      </c>
      <c r="BC30" s="56">
        <v>79.03225806451613</v>
      </c>
      <c r="BD30" s="56">
        <v>81.25</v>
      </c>
      <c r="BE30" s="57">
        <f t="shared" si="8"/>
        <v>84.39809605</v>
      </c>
      <c r="BF30" s="60"/>
      <c r="BG30" s="57">
        <v>78.94736842105264</v>
      </c>
      <c r="BH30" s="57"/>
      <c r="BI30" s="57"/>
      <c r="BJ30" s="57"/>
      <c r="BK30" s="57"/>
      <c r="BL30" s="61"/>
      <c r="BM30" s="60"/>
      <c r="BN30" s="57">
        <v>82.22222222222221</v>
      </c>
      <c r="BO30" s="57"/>
      <c r="BP30" s="57"/>
      <c r="BQ30" s="57"/>
      <c r="BR30" s="57"/>
      <c r="BS30" s="61"/>
      <c r="BT30" s="60"/>
      <c r="BU30" s="50">
        <v>84.10596026490066</v>
      </c>
      <c r="BV30" s="57"/>
      <c r="BW30" s="57"/>
      <c r="BX30" s="57"/>
      <c r="BY30" s="57"/>
      <c r="BZ30" s="61"/>
      <c r="CA30" s="60"/>
      <c r="CB30" s="57">
        <v>85.71428571428572</v>
      </c>
      <c r="CC30" s="57"/>
      <c r="CD30" s="57"/>
      <c r="CE30" s="57"/>
      <c r="CF30" s="57"/>
      <c r="CG30" s="61"/>
      <c r="CH30" s="57"/>
      <c r="CI30" s="57"/>
      <c r="CJ30" s="57"/>
      <c r="CK30" s="57"/>
      <c r="CL30" s="57"/>
      <c r="CM30" s="57"/>
      <c r="CN30" s="57"/>
    </row>
    <row r="31">
      <c r="A31" s="58" t="s">
        <v>49</v>
      </c>
      <c r="B31" s="56">
        <v>82.14285714285714</v>
      </c>
      <c r="C31" s="56">
        <v>75.0</v>
      </c>
      <c r="D31" s="56">
        <v>79.16666666666666</v>
      </c>
      <c r="E31" s="56">
        <v>86.1</v>
      </c>
      <c r="F31" s="56">
        <v>77.77777777777779</v>
      </c>
      <c r="G31" s="62">
        <v>88.88888888888889</v>
      </c>
      <c r="H31" s="57">
        <f t="shared" si="1"/>
        <v>81.51269841</v>
      </c>
      <c r="I31" s="49">
        <v>84.9</v>
      </c>
      <c r="J31" s="56">
        <v>73.33333333333334</v>
      </c>
      <c r="K31" s="56">
        <v>81.25</v>
      </c>
      <c r="L31" s="49">
        <v>70.1492537313433</v>
      </c>
      <c r="M31" s="56">
        <v>69.44444444444444</v>
      </c>
      <c r="N31" s="49">
        <v>80.43478260869566</v>
      </c>
      <c r="O31" s="57">
        <f t="shared" si="2"/>
        <v>76.58530235</v>
      </c>
      <c r="P31" s="58">
        <v>78.87323943661973</v>
      </c>
      <c r="Q31" s="56">
        <v>73.17073170731707</v>
      </c>
      <c r="R31" s="56">
        <v>85.71428571428571</v>
      </c>
      <c r="S31" s="49">
        <v>66.3265306122449</v>
      </c>
      <c r="T31" s="56">
        <v>67.39130434782608</v>
      </c>
      <c r="U31" s="56">
        <v>74.32432432432432</v>
      </c>
      <c r="V31" s="57">
        <f t="shared" si="3"/>
        <v>74.30006936</v>
      </c>
      <c r="W31" s="63">
        <v>79.56989247311827</v>
      </c>
      <c r="X31" s="56">
        <v>77.77777777777777</v>
      </c>
      <c r="Y31" s="56">
        <v>86.8421052631579</v>
      </c>
      <c r="Z31" s="56">
        <v>66.92913385826772</v>
      </c>
      <c r="AA31" s="56">
        <v>65.07936507936508</v>
      </c>
      <c r="AB31" s="49">
        <v>74.22680412371135</v>
      </c>
      <c r="AC31" s="57">
        <f t="shared" si="4"/>
        <v>75.07084643</v>
      </c>
      <c r="AD31" s="56">
        <v>75.21367521367522</v>
      </c>
      <c r="AE31" s="56">
        <v>72.85714285714286</v>
      </c>
      <c r="AF31" s="56">
        <v>83.87096774193549</v>
      </c>
      <c r="AG31" s="49">
        <v>66.25766871165644</v>
      </c>
      <c r="AH31" s="56">
        <v>57.14285714285714</v>
      </c>
      <c r="AI31" s="56">
        <v>70.16129032258065</v>
      </c>
      <c r="AJ31" s="57">
        <f t="shared" si="5"/>
        <v>70.917267</v>
      </c>
      <c r="AK31" s="56">
        <v>78.76712328767124</v>
      </c>
      <c r="AL31" s="56">
        <v>74.6987951807229</v>
      </c>
      <c r="AM31" s="56">
        <v>80.53097345132744</v>
      </c>
      <c r="AN31" s="49">
        <v>67.5531914893617</v>
      </c>
      <c r="AO31" s="56">
        <v>61.76470588235294</v>
      </c>
      <c r="AP31" s="56">
        <v>67.36111111111111</v>
      </c>
      <c r="AQ31" s="57">
        <f t="shared" si="6"/>
        <v>71.77931673</v>
      </c>
      <c r="AR31" s="56">
        <v>80.0</v>
      </c>
      <c r="AS31" s="56">
        <v>77.89473684210526</v>
      </c>
      <c r="AT31" s="56">
        <v>82.94573643410853</v>
      </c>
      <c r="AU31" s="49">
        <v>70.5</v>
      </c>
      <c r="AV31" s="56">
        <v>62.93103448275862</v>
      </c>
      <c r="AW31" s="56">
        <v>70.65868263473054</v>
      </c>
      <c r="AX31" s="57">
        <f t="shared" si="7"/>
        <v>74.15503173</v>
      </c>
      <c r="AY31" s="49">
        <v>80.43478260869566</v>
      </c>
      <c r="AZ31" s="56">
        <v>77.0</v>
      </c>
      <c r="BA31" s="56">
        <v>81.56028368794325</v>
      </c>
      <c r="BB31" s="66">
        <v>69.29</v>
      </c>
      <c r="BC31" s="56">
        <v>65.3225806451613</v>
      </c>
      <c r="BD31" s="56">
        <v>72.1590909090909</v>
      </c>
      <c r="BE31" s="57">
        <f t="shared" si="8"/>
        <v>74.29445631</v>
      </c>
      <c r="BF31" s="60"/>
      <c r="BG31" s="57">
        <v>78.94736842105264</v>
      </c>
      <c r="BH31" s="57"/>
      <c r="BI31" s="57"/>
      <c r="BJ31" s="57"/>
      <c r="BK31" s="57"/>
      <c r="BL31" s="61"/>
      <c r="BM31" s="60"/>
      <c r="BN31" s="57">
        <v>79.25925925925925</v>
      </c>
      <c r="BO31" s="57"/>
      <c r="BP31" s="57"/>
      <c r="BQ31" s="57"/>
      <c r="BR31" s="57"/>
      <c r="BS31" s="61"/>
      <c r="BT31" s="60"/>
      <c r="BU31" s="50">
        <v>78.80794701986756</v>
      </c>
      <c r="BV31" s="57"/>
      <c r="BW31" s="57"/>
      <c r="BX31" s="57"/>
      <c r="BY31" s="57"/>
      <c r="BZ31" s="61"/>
      <c r="CA31" s="60"/>
      <c r="CB31" s="57">
        <v>80.35714285714286</v>
      </c>
      <c r="CC31" s="57"/>
      <c r="CD31" s="57"/>
      <c r="CE31" s="57"/>
      <c r="CF31" s="57"/>
      <c r="CG31" s="61"/>
      <c r="CH31" s="57"/>
      <c r="CI31" s="57"/>
      <c r="CJ31" s="57"/>
      <c r="CK31" s="57"/>
      <c r="CL31" s="57"/>
      <c r="CM31" s="57"/>
      <c r="CN31" s="57"/>
    </row>
    <row r="32">
      <c r="A32" s="58" t="s">
        <v>50</v>
      </c>
      <c r="B32" s="56">
        <v>85.71428571428571</v>
      </c>
      <c r="C32" s="56">
        <v>75.0</v>
      </c>
      <c r="D32" s="56">
        <v>91.66666666666666</v>
      </c>
      <c r="E32" s="56">
        <v>86.1</v>
      </c>
      <c r="F32" s="56">
        <v>72.22222222222221</v>
      </c>
      <c r="G32" s="62">
        <v>81.48148148148148</v>
      </c>
      <c r="H32" s="57">
        <f t="shared" si="1"/>
        <v>82.03077601</v>
      </c>
      <c r="I32" s="49">
        <v>90.56</v>
      </c>
      <c r="J32" s="56">
        <v>86.66666666666667</v>
      </c>
      <c r="K32" s="56">
        <v>95.83333333333334</v>
      </c>
      <c r="L32" s="49">
        <v>92.53731343283582</v>
      </c>
      <c r="M32" s="56">
        <v>86.11111111111111</v>
      </c>
      <c r="N32" s="49">
        <v>89.13043478260869</v>
      </c>
      <c r="O32" s="57">
        <f t="shared" si="2"/>
        <v>90.13980989</v>
      </c>
      <c r="P32" s="58">
        <v>92.95774647887325</v>
      </c>
      <c r="Q32" s="56">
        <v>90.2439024390244</v>
      </c>
      <c r="R32" s="56">
        <v>96.82539682539682</v>
      </c>
      <c r="S32" s="49">
        <v>94.89795918367348</v>
      </c>
      <c r="T32" s="56">
        <v>89.13043478260869</v>
      </c>
      <c r="U32" s="56">
        <v>93.24324324324324</v>
      </c>
      <c r="V32" s="57">
        <f t="shared" si="3"/>
        <v>92.88311383</v>
      </c>
      <c r="W32" s="63">
        <v>92.47311827956989</v>
      </c>
      <c r="X32" s="56">
        <v>92.59259259259258</v>
      </c>
      <c r="Y32" s="56">
        <v>97.36842105263158</v>
      </c>
      <c r="Z32" s="56">
        <v>92.91338582677166</v>
      </c>
      <c r="AA32" s="56">
        <v>88.88888888888889</v>
      </c>
      <c r="AB32" s="49">
        <v>94.84536082474226</v>
      </c>
      <c r="AC32" s="57">
        <f t="shared" si="4"/>
        <v>93.18029458</v>
      </c>
      <c r="AD32" s="56">
        <v>92.3076923076923</v>
      </c>
      <c r="AE32" s="56">
        <v>91.42857142857143</v>
      </c>
      <c r="AF32" s="56">
        <v>97.84946236559139</v>
      </c>
      <c r="AG32" s="49">
        <v>90.79754601226993</v>
      </c>
      <c r="AH32" s="56">
        <v>91.66666666666666</v>
      </c>
      <c r="AI32" s="56">
        <v>94.35483870967742</v>
      </c>
      <c r="AJ32" s="57">
        <f t="shared" si="5"/>
        <v>93.06746292</v>
      </c>
      <c r="AK32" s="56">
        <v>83.56164383561644</v>
      </c>
      <c r="AL32" s="56">
        <v>84.33734939759036</v>
      </c>
      <c r="AM32" s="56">
        <v>93.80530973451327</v>
      </c>
      <c r="AN32" s="49">
        <v>84.04255319148936</v>
      </c>
      <c r="AO32" s="56">
        <v>84.31372549019608</v>
      </c>
      <c r="AP32" s="56">
        <v>90.97222222222221</v>
      </c>
      <c r="AQ32" s="57">
        <f t="shared" si="6"/>
        <v>86.83880065</v>
      </c>
      <c r="AR32" s="56">
        <v>84.57142857142857</v>
      </c>
      <c r="AS32" s="56">
        <v>85.26315789473685</v>
      </c>
      <c r="AT32" s="56">
        <v>94.57364341085271</v>
      </c>
      <c r="AU32" s="49">
        <v>86.17</v>
      </c>
      <c r="AV32" s="56">
        <v>86.20689655172413</v>
      </c>
      <c r="AW32" s="56">
        <v>92.21556886227546</v>
      </c>
      <c r="AX32" s="57">
        <f t="shared" si="7"/>
        <v>88.16678255</v>
      </c>
      <c r="AY32" s="49">
        <v>85.32608695652173</v>
      </c>
      <c r="AZ32" s="56">
        <v>86.0</v>
      </c>
      <c r="BA32" s="56">
        <v>94.32624113475178</v>
      </c>
      <c r="BB32" s="49">
        <v>85.52</v>
      </c>
      <c r="BC32" s="56">
        <v>85.48387096774194</v>
      </c>
      <c r="BD32" s="56">
        <v>90.9090909090909</v>
      </c>
      <c r="BE32" s="57">
        <f t="shared" si="8"/>
        <v>87.92754833</v>
      </c>
      <c r="BF32" s="60"/>
      <c r="BG32" s="57">
        <v>86.8421052631579</v>
      </c>
      <c r="BH32" s="57"/>
      <c r="BI32" s="57"/>
      <c r="BJ32" s="57"/>
      <c r="BK32" s="57"/>
      <c r="BL32" s="61"/>
      <c r="BM32" s="60"/>
      <c r="BN32" s="57">
        <v>88.88888888888889</v>
      </c>
      <c r="BO32" s="57"/>
      <c r="BP32" s="57"/>
      <c r="BQ32" s="57"/>
      <c r="BR32" s="57"/>
      <c r="BS32" s="61"/>
      <c r="BT32" s="60"/>
      <c r="BU32" s="50">
        <v>86.75496688741723</v>
      </c>
      <c r="BV32" s="57"/>
      <c r="BW32" s="57"/>
      <c r="BX32" s="57"/>
      <c r="BY32" s="57"/>
      <c r="BZ32" s="61"/>
      <c r="CA32" s="60"/>
      <c r="CB32" s="57">
        <v>86.30952380952381</v>
      </c>
      <c r="CC32" s="57"/>
      <c r="CD32" s="57"/>
      <c r="CE32" s="57"/>
      <c r="CF32" s="57"/>
      <c r="CG32" s="61"/>
      <c r="CH32" s="57"/>
      <c r="CI32" s="57"/>
      <c r="CJ32" s="57"/>
      <c r="CK32" s="57"/>
      <c r="CL32" s="57"/>
      <c r="CM32" s="57"/>
      <c r="CN32" s="57"/>
    </row>
    <row r="33">
      <c r="A33" s="58" t="s">
        <v>51</v>
      </c>
      <c r="B33" s="56">
        <v>96.42857142857143</v>
      </c>
      <c r="C33" s="56">
        <v>68.75</v>
      </c>
      <c r="D33" s="56">
        <v>79.16666666666666</v>
      </c>
      <c r="E33" s="56">
        <v>80.5</v>
      </c>
      <c r="F33" s="56">
        <v>77.77777777777779</v>
      </c>
      <c r="G33" s="64">
        <v>74.07407407407408</v>
      </c>
      <c r="H33" s="57">
        <f t="shared" si="1"/>
        <v>79.44951499</v>
      </c>
      <c r="I33" s="49">
        <v>81.13</v>
      </c>
      <c r="J33" s="56">
        <v>63.333333333333336</v>
      </c>
      <c r="K33" s="56">
        <v>70.83333333333334</v>
      </c>
      <c r="L33" s="49">
        <v>59.70149253731343</v>
      </c>
      <c r="M33" s="56">
        <v>52.77777777777778</v>
      </c>
      <c r="N33" s="49">
        <v>60.86956521739131</v>
      </c>
      <c r="O33" s="57">
        <f t="shared" si="2"/>
        <v>64.77425037</v>
      </c>
      <c r="P33" s="58">
        <v>80.28169014084507</v>
      </c>
      <c r="Q33" s="56">
        <v>70.73170731707317</v>
      </c>
      <c r="R33" s="56">
        <v>77.77777777777779</v>
      </c>
      <c r="S33" s="49">
        <v>62.244897959183675</v>
      </c>
      <c r="T33" s="56">
        <v>47.826086956521735</v>
      </c>
      <c r="U33" s="56">
        <v>71.62162162162163</v>
      </c>
      <c r="V33" s="57">
        <f t="shared" si="3"/>
        <v>68.41396363</v>
      </c>
      <c r="W33" s="63">
        <v>61.29032258064516</v>
      </c>
      <c r="X33" s="56">
        <v>53.7037037037037</v>
      </c>
      <c r="Y33" s="56">
        <v>64.47368421052632</v>
      </c>
      <c r="Z33" s="56">
        <v>48.031496062992126</v>
      </c>
      <c r="AA33" s="56">
        <v>34.92063492063492</v>
      </c>
      <c r="AB33" s="49">
        <v>54.63917525773196</v>
      </c>
      <c r="AC33" s="57">
        <f t="shared" si="4"/>
        <v>52.84316946</v>
      </c>
      <c r="AD33" s="56">
        <v>48.71794871794872</v>
      </c>
      <c r="AE33" s="56">
        <v>41.42857142857143</v>
      </c>
      <c r="AF33" s="56">
        <v>52.68817204301075</v>
      </c>
      <c r="AG33" s="49">
        <v>59.50920245398773</v>
      </c>
      <c r="AH33" s="56">
        <v>26.190476190476193</v>
      </c>
      <c r="AI33" s="56">
        <v>42.74193548387097</v>
      </c>
      <c r="AJ33" s="57">
        <f t="shared" si="5"/>
        <v>45.21271772</v>
      </c>
      <c r="AK33" s="56">
        <v>54.109589041095894</v>
      </c>
      <c r="AL33" s="56">
        <v>48.19277108433735</v>
      </c>
      <c r="AM33" s="56">
        <v>53.98230088495575</v>
      </c>
      <c r="AN33" s="49">
        <v>64.8936170212766</v>
      </c>
      <c r="AO33" s="56">
        <v>32.35294117647059</v>
      </c>
      <c r="AP33" s="56">
        <v>50.69444444444444</v>
      </c>
      <c r="AQ33" s="57">
        <f t="shared" si="6"/>
        <v>50.70427728</v>
      </c>
      <c r="AR33" s="56">
        <v>60.57142857142858</v>
      </c>
      <c r="AS33" s="56">
        <v>54.73684210526316</v>
      </c>
      <c r="AT33" s="56">
        <v>57.36434108527132</v>
      </c>
      <c r="AU33" s="49">
        <v>68.2</v>
      </c>
      <c r="AV33" s="56">
        <v>40.51724137931034</v>
      </c>
      <c r="AW33" s="56">
        <v>57.48502994011976</v>
      </c>
      <c r="AX33" s="57">
        <f t="shared" si="7"/>
        <v>56.47914718</v>
      </c>
      <c r="AY33" s="49">
        <v>62.5</v>
      </c>
      <c r="AZ33" s="56">
        <v>56.0</v>
      </c>
      <c r="BA33" s="56">
        <v>56.02836879432624</v>
      </c>
      <c r="BB33" s="66">
        <v>68.85</v>
      </c>
      <c r="BC33" s="56">
        <v>42.74193548387097</v>
      </c>
      <c r="BD33" s="56">
        <v>59.65909090909091</v>
      </c>
      <c r="BE33" s="57">
        <f t="shared" si="8"/>
        <v>57.6298992</v>
      </c>
      <c r="BF33" s="60"/>
      <c r="BG33" s="57">
        <v>59.64912280701755</v>
      </c>
      <c r="BH33" s="57"/>
      <c r="BI33" s="57"/>
      <c r="BJ33" s="57"/>
      <c r="BK33" s="57"/>
      <c r="BL33" s="61"/>
      <c r="BM33" s="60"/>
      <c r="BN33" s="57">
        <v>62.22222222222222</v>
      </c>
      <c r="BO33" s="57"/>
      <c r="BP33" s="57"/>
      <c r="BQ33" s="57"/>
      <c r="BR33" s="57"/>
      <c r="BS33" s="61"/>
      <c r="BT33" s="60"/>
      <c r="BU33" s="50">
        <v>55.629139072847686</v>
      </c>
      <c r="BV33" s="57"/>
      <c r="BW33" s="57"/>
      <c r="BX33" s="57"/>
      <c r="BY33" s="57"/>
      <c r="BZ33" s="61"/>
      <c r="CA33" s="60"/>
      <c r="CB33" s="57">
        <v>50.0</v>
      </c>
      <c r="CC33" s="57"/>
      <c r="CD33" s="57"/>
      <c r="CE33" s="57"/>
      <c r="CF33" s="57"/>
      <c r="CG33" s="61"/>
      <c r="CH33" s="57"/>
      <c r="CI33" s="57"/>
      <c r="CJ33" s="57"/>
      <c r="CK33" s="57"/>
      <c r="CL33" s="57"/>
      <c r="CM33" s="57"/>
      <c r="CN33" s="57"/>
    </row>
    <row r="34">
      <c r="A34" s="58" t="s">
        <v>52</v>
      </c>
      <c r="B34" s="56">
        <v>85.71428571428571</v>
      </c>
      <c r="C34" s="56">
        <v>68.75</v>
      </c>
      <c r="D34" s="56">
        <v>95.83333333333334</v>
      </c>
      <c r="E34" s="56">
        <v>80.5</v>
      </c>
      <c r="F34" s="56">
        <v>88.88888888888889</v>
      </c>
      <c r="G34" s="64">
        <v>70.37037037037037</v>
      </c>
      <c r="H34" s="57">
        <f t="shared" si="1"/>
        <v>81.67614638</v>
      </c>
      <c r="I34" s="49">
        <v>86.79</v>
      </c>
      <c r="J34" s="56">
        <v>76.66666666666667</v>
      </c>
      <c r="K34" s="56">
        <v>87.5</v>
      </c>
      <c r="L34" s="49">
        <v>86.56716417910447</v>
      </c>
      <c r="M34" s="56">
        <v>88.88888888888889</v>
      </c>
      <c r="N34" s="49">
        <v>76.08695652173914</v>
      </c>
      <c r="O34" s="57">
        <f t="shared" si="2"/>
        <v>83.74994604</v>
      </c>
      <c r="P34" s="58">
        <v>88.73239436619718</v>
      </c>
      <c r="Q34" s="56">
        <v>78.04878048780488</v>
      </c>
      <c r="R34" s="56">
        <v>80.95238095238095</v>
      </c>
      <c r="S34" s="49">
        <v>86.73469387755102</v>
      </c>
      <c r="T34" s="56">
        <v>84.78260869565217</v>
      </c>
      <c r="U34" s="56">
        <v>79.72972972972973</v>
      </c>
      <c r="V34" s="57">
        <f t="shared" si="3"/>
        <v>83.16343135</v>
      </c>
      <c r="W34" s="63">
        <v>87.09677419354838</v>
      </c>
      <c r="X34" s="56">
        <v>79.62962962962962</v>
      </c>
      <c r="Y34" s="56">
        <v>80.26315789473685</v>
      </c>
      <c r="Z34" s="56">
        <v>81.10236220472441</v>
      </c>
      <c r="AA34" s="56">
        <v>76.19047619047619</v>
      </c>
      <c r="AB34" s="49">
        <v>78.35051546391753</v>
      </c>
      <c r="AC34" s="57">
        <f t="shared" si="4"/>
        <v>80.43881926</v>
      </c>
      <c r="AD34" s="56">
        <v>83.76068376068376</v>
      </c>
      <c r="AE34" s="56">
        <v>77.14285714285715</v>
      </c>
      <c r="AF34" s="56">
        <v>81.72043010752688</v>
      </c>
      <c r="AG34" s="49">
        <v>80.3680981595092</v>
      </c>
      <c r="AH34" s="56">
        <v>78.57142857142857</v>
      </c>
      <c r="AI34" s="56">
        <v>76.61290322580645</v>
      </c>
      <c r="AJ34" s="57">
        <f t="shared" si="5"/>
        <v>79.69606683</v>
      </c>
      <c r="AK34" s="56">
        <v>83.56164383561644</v>
      </c>
      <c r="AL34" s="56">
        <v>74.6987951807229</v>
      </c>
      <c r="AM34" s="56">
        <v>80.53097345132744</v>
      </c>
      <c r="AN34" s="49">
        <v>79.7872340425532</v>
      </c>
      <c r="AO34" s="56">
        <v>78.43137254901961</v>
      </c>
      <c r="AP34" s="56">
        <v>77.08333333333334</v>
      </c>
      <c r="AQ34" s="57">
        <f t="shared" si="6"/>
        <v>79.01555873</v>
      </c>
      <c r="AR34" s="56">
        <v>81.14285714285714</v>
      </c>
      <c r="AS34" s="56">
        <v>73.6842105263158</v>
      </c>
      <c r="AT34" s="56">
        <v>76.74418604651163</v>
      </c>
      <c r="AU34" s="49">
        <v>79.26</v>
      </c>
      <c r="AV34" s="56">
        <v>76.72413793103449</v>
      </c>
      <c r="AW34" s="56">
        <v>73.65269461077844</v>
      </c>
      <c r="AX34" s="57">
        <f t="shared" si="7"/>
        <v>76.86801438</v>
      </c>
      <c r="AY34" s="49">
        <v>80.43478260869566</v>
      </c>
      <c r="AZ34" s="56">
        <v>73.0</v>
      </c>
      <c r="BA34" s="56">
        <v>75.177304964539</v>
      </c>
      <c r="BB34" s="49">
        <v>78.07</v>
      </c>
      <c r="BC34" s="56">
        <v>78.2258064516129</v>
      </c>
      <c r="BD34" s="56">
        <v>75.0</v>
      </c>
      <c r="BE34" s="57">
        <f t="shared" si="8"/>
        <v>76.65131567</v>
      </c>
      <c r="BF34" s="60"/>
      <c r="BG34" s="57">
        <v>75.43859649122808</v>
      </c>
      <c r="BH34" s="57"/>
      <c r="BI34" s="57"/>
      <c r="BJ34" s="57"/>
      <c r="BK34" s="57"/>
      <c r="BL34" s="61"/>
      <c r="BM34" s="60"/>
      <c r="BN34" s="57">
        <v>77.03703703703704</v>
      </c>
      <c r="BO34" s="57"/>
      <c r="BP34" s="57"/>
      <c r="BQ34" s="57"/>
      <c r="BR34" s="57"/>
      <c r="BS34" s="61"/>
      <c r="BT34" s="60"/>
      <c r="BU34" s="50">
        <v>78.80794701986756</v>
      </c>
      <c r="BV34" s="57"/>
      <c r="BW34" s="57"/>
      <c r="BX34" s="57"/>
      <c r="BY34" s="57"/>
      <c r="BZ34" s="61"/>
      <c r="CA34" s="60"/>
      <c r="CB34" s="57">
        <v>80.95238095238095</v>
      </c>
      <c r="CC34" s="57"/>
      <c r="CD34" s="57"/>
      <c r="CE34" s="57"/>
      <c r="CF34" s="57"/>
      <c r="CG34" s="61"/>
      <c r="CH34" s="57"/>
      <c r="CI34" s="57"/>
      <c r="CJ34" s="57"/>
      <c r="CK34" s="57"/>
      <c r="CL34" s="57"/>
      <c r="CM34" s="57"/>
      <c r="CN34" s="57"/>
    </row>
    <row r="35">
      <c r="A35" s="58" t="s">
        <v>53</v>
      </c>
      <c r="B35" s="56">
        <v>82.14285714285714</v>
      </c>
      <c r="C35" s="56">
        <v>81.25</v>
      </c>
      <c r="D35" s="56">
        <v>91.66666666666666</v>
      </c>
      <c r="E35" s="56">
        <v>80.5</v>
      </c>
      <c r="F35" s="56">
        <v>83.33333333333334</v>
      </c>
      <c r="G35" s="62">
        <v>77.77777777777779</v>
      </c>
      <c r="H35" s="57">
        <f t="shared" si="1"/>
        <v>82.77843915</v>
      </c>
      <c r="I35" s="49">
        <v>100.0</v>
      </c>
      <c r="J35" s="56">
        <v>90.0</v>
      </c>
      <c r="K35" s="56">
        <v>91.66666666666666</v>
      </c>
      <c r="L35" s="49">
        <v>86.56716417910447</v>
      </c>
      <c r="M35" s="56">
        <v>86.11111111111111</v>
      </c>
      <c r="N35" s="49">
        <v>80.43478260869566</v>
      </c>
      <c r="O35" s="57">
        <f t="shared" si="2"/>
        <v>89.12995409</v>
      </c>
      <c r="P35" s="58">
        <v>94.36619718309859</v>
      </c>
      <c r="Q35" s="56">
        <v>87.8048780487805</v>
      </c>
      <c r="R35" s="56">
        <v>93.65079365079364</v>
      </c>
      <c r="S35" s="49">
        <v>86.73469387755102</v>
      </c>
      <c r="T35" s="56">
        <v>89.13043478260869</v>
      </c>
      <c r="U35" s="56">
        <v>79.72972972972973</v>
      </c>
      <c r="V35" s="57">
        <f t="shared" si="3"/>
        <v>88.56945455</v>
      </c>
      <c r="W35" s="63">
        <v>91.39784946236558</v>
      </c>
      <c r="X35" s="56">
        <v>87.03703703703704</v>
      </c>
      <c r="Y35" s="56">
        <v>84.21052631578947</v>
      </c>
      <c r="Z35" s="56">
        <v>81.10236220472441</v>
      </c>
      <c r="AA35" s="56">
        <v>84.12698412698413</v>
      </c>
      <c r="AB35" s="49">
        <v>78.35051546391753</v>
      </c>
      <c r="AC35" s="57">
        <f t="shared" si="4"/>
        <v>84.3708791</v>
      </c>
      <c r="AD35" s="56">
        <v>89.74358974358975</v>
      </c>
      <c r="AE35" s="56">
        <v>82.85714285714286</v>
      </c>
      <c r="AF35" s="56">
        <v>87.09677419354838</v>
      </c>
      <c r="AG35" s="49">
        <v>80.3680981595092</v>
      </c>
      <c r="AH35" s="56">
        <v>83.33333333333334</v>
      </c>
      <c r="AI35" s="56">
        <v>75.80645161290323</v>
      </c>
      <c r="AJ35" s="57">
        <f t="shared" si="5"/>
        <v>83.20089832</v>
      </c>
      <c r="AK35" s="56">
        <v>90.41095890410959</v>
      </c>
      <c r="AL35" s="56">
        <v>83.13253012048193</v>
      </c>
      <c r="AM35" s="56">
        <v>89.38053097345133</v>
      </c>
      <c r="AN35" s="49">
        <v>82.4468085106383</v>
      </c>
      <c r="AO35" s="56">
        <v>85.29411764705883</v>
      </c>
      <c r="AP35" s="56">
        <v>79.16666666666666</v>
      </c>
      <c r="AQ35" s="57">
        <f t="shared" si="6"/>
        <v>84.97193547</v>
      </c>
      <c r="AR35" s="56">
        <v>90.28571428571428</v>
      </c>
      <c r="AS35" s="56">
        <v>82.10526315789474</v>
      </c>
      <c r="AT35" s="56">
        <v>86.82170542635659</v>
      </c>
      <c r="AU35" s="49">
        <v>82.04</v>
      </c>
      <c r="AV35" s="56">
        <v>84.48275862068965</v>
      </c>
      <c r="AW35" s="56">
        <v>80.23952095808383</v>
      </c>
      <c r="AX35" s="57">
        <f t="shared" si="7"/>
        <v>84.32916041</v>
      </c>
      <c r="AY35" s="49">
        <v>90.76086956521739</v>
      </c>
      <c r="AZ35" s="56">
        <v>83.0</v>
      </c>
      <c r="BA35" s="56">
        <v>85.81560283687944</v>
      </c>
      <c r="BB35" s="49">
        <v>81.57</v>
      </c>
      <c r="BC35" s="56">
        <v>85.48387096774194</v>
      </c>
      <c r="BD35" s="56">
        <v>80.68181818181817</v>
      </c>
      <c r="BE35" s="57">
        <f t="shared" si="8"/>
        <v>84.55202693</v>
      </c>
      <c r="BF35" s="60"/>
      <c r="BG35" s="57">
        <v>84.21052631578948</v>
      </c>
      <c r="BH35" s="57"/>
      <c r="BI35" s="57"/>
      <c r="BJ35" s="57"/>
      <c r="BK35" s="57"/>
      <c r="BL35" s="61"/>
      <c r="BM35" s="60"/>
      <c r="BN35" s="57">
        <v>83.7037037037037</v>
      </c>
      <c r="BO35" s="57"/>
      <c r="BP35" s="57"/>
      <c r="BQ35" s="57"/>
      <c r="BR35" s="57"/>
      <c r="BS35" s="61"/>
      <c r="BT35" s="60"/>
      <c r="BU35" s="50">
        <v>85.43046357615894</v>
      </c>
      <c r="BV35" s="57"/>
      <c r="BW35" s="57"/>
      <c r="BX35" s="57"/>
      <c r="BY35" s="57"/>
      <c r="BZ35" s="61"/>
      <c r="CA35" s="60"/>
      <c r="CB35" s="57">
        <v>83.92857142857143</v>
      </c>
      <c r="CC35" s="57"/>
      <c r="CD35" s="57"/>
      <c r="CE35" s="57"/>
      <c r="CF35" s="57"/>
      <c r="CG35" s="61"/>
      <c r="CH35" s="57"/>
      <c r="CI35" s="57"/>
      <c r="CJ35" s="57"/>
      <c r="CK35" s="57"/>
      <c r="CL35" s="57"/>
      <c r="CM35" s="57"/>
      <c r="CN35" s="57"/>
    </row>
    <row r="36">
      <c r="A36" s="58" t="s">
        <v>54</v>
      </c>
      <c r="B36" s="56">
        <v>100.0</v>
      </c>
      <c r="C36" s="56">
        <v>100.0</v>
      </c>
      <c r="D36" s="56">
        <v>100.0</v>
      </c>
      <c r="E36" s="56">
        <v>91.6</v>
      </c>
      <c r="F36" s="56">
        <v>94.44444444444444</v>
      </c>
      <c r="G36" s="62">
        <v>96.29629629629629</v>
      </c>
      <c r="H36" s="57">
        <f t="shared" si="1"/>
        <v>97.05679012</v>
      </c>
      <c r="I36" s="49">
        <v>100.0</v>
      </c>
      <c r="J36" s="56">
        <v>100.0</v>
      </c>
      <c r="K36" s="56">
        <v>100.0</v>
      </c>
      <c r="L36" s="49">
        <v>95.52238805970148</v>
      </c>
      <c r="M36" s="56">
        <v>97.22222222222221</v>
      </c>
      <c r="N36" s="49">
        <v>93.47826086956522</v>
      </c>
      <c r="O36" s="57">
        <f t="shared" si="2"/>
        <v>97.70381186</v>
      </c>
      <c r="P36" s="58">
        <v>92.95774647887325</v>
      </c>
      <c r="Q36" s="56">
        <v>92.6829268292683</v>
      </c>
      <c r="R36" s="56">
        <v>98.4126984126984</v>
      </c>
      <c r="S36" s="49">
        <v>81.63265306122449</v>
      </c>
      <c r="T36" s="56">
        <v>89.13043478260869</v>
      </c>
      <c r="U36" s="56">
        <v>72.97297297297297</v>
      </c>
      <c r="V36" s="57">
        <f t="shared" si="3"/>
        <v>87.96490542</v>
      </c>
      <c r="W36" s="63">
        <v>94.6236559139785</v>
      </c>
      <c r="X36" s="56">
        <v>87.03703703703704</v>
      </c>
      <c r="Y36" s="56">
        <v>98.68421052631578</v>
      </c>
      <c r="Z36" s="56">
        <v>78.74015748031496</v>
      </c>
      <c r="AA36" s="56">
        <v>90.47619047619048</v>
      </c>
      <c r="AB36" s="49">
        <v>77.31958762886599</v>
      </c>
      <c r="AC36" s="57">
        <f t="shared" si="4"/>
        <v>87.81347318</v>
      </c>
      <c r="AD36" s="56">
        <v>95.72649572649573</v>
      </c>
      <c r="AE36" s="56">
        <v>87.14285714285715</v>
      </c>
      <c r="AF36" s="56">
        <v>98.9247311827957</v>
      </c>
      <c r="AG36" s="49">
        <v>80.3680981595092</v>
      </c>
      <c r="AH36" s="56">
        <v>89.28571428571429</v>
      </c>
      <c r="AI36" s="56">
        <v>80.64516129032258</v>
      </c>
      <c r="AJ36" s="57">
        <f t="shared" si="5"/>
        <v>88.6821763</v>
      </c>
      <c r="AK36" s="56">
        <v>95.89041095890411</v>
      </c>
      <c r="AL36" s="56">
        <v>86.74698795180723</v>
      </c>
      <c r="AM36" s="56">
        <v>97.34513274336283</v>
      </c>
      <c r="AN36" s="49">
        <v>82.4468085106383</v>
      </c>
      <c r="AO36" s="56">
        <v>90.19607843137254</v>
      </c>
      <c r="AP36" s="56">
        <v>81.94444444444444</v>
      </c>
      <c r="AQ36" s="57">
        <f t="shared" si="6"/>
        <v>89.09497717</v>
      </c>
      <c r="AR36" s="56">
        <v>96.0</v>
      </c>
      <c r="AS36" s="56">
        <v>88.42105263157895</v>
      </c>
      <c r="AT36" s="56">
        <v>97.67441860465115</v>
      </c>
      <c r="AU36" s="49">
        <v>80.18</v>
      </c>
      <c r="AV36" s="56">
        <v>90.51724137931035</v>
      </c>
      <c r="AW36" s="56">
        <v>84.4311377245509</v>
      </c>
      <c r="AX36" s="57">
        <f t="shared" si="7"/>
        <v>89.53730839</v>
      </c>
      <c r="AY36" s="49">
        <v>96.19565217391305</v>
      </c>
      <c r="AZ36" s="56">
        <v>89.0</v>
      </c>
      <c r="BA36" s="56">
        <v>97.87234042553192</v>
      </c>
      <c r="BB36" s="49">
        <v>81.57</v>
      </c>
      <c r="BC36" s="56">
        <v>86.29032258064517</v>
      </c>
      <c r="BD36" s="56">
        <v>85.22727272727273</v>
      </c>
      <c r="BE36" s="57">
        <f t="shared" si="8"/>
        <v>89.35926465</v>
      </c>
      <c r="BF36" s="68"/>
      <c r="BG36" s="69">
        <v>89.47368421052633</v>
      </c>
      <c r="BH36" s="69"/>
      <c r="BI36" s="69"/>
      <c r="BJ36" s="69"/>
      <c r="BK36" s="69"/>
      <c r="BL36" s="70"/>
      <c r="BM36" s="60"/>
      <c r="BN36" s="57">
        <v>90.37037037037037</v>
      </c>
      <c r="BO36" s="57"/>
      <c r="BP36" s="57"/>
      <c r="BQ36" s="57"/>
      <c r="BR36" s="57"/>
      <c r="BS36" s="61"/>
      <c r="BT36" s="60"/>
      <c r="BU36" s="50">
        <v>91.3907284768212</v>
      </c>
      <c r="BV36" s="57"/>
      <c r="BW36" s="57"/>
      <c r="BX36" s="57"/>
      <c r="BY36" s="57"/>
      <c r="BZ36" s="61"/>
      <c r="CA36" s="60"/>
      <c r="CB36" s="57">
        <v>92.26190476190476</v>
      </c>
      <c r="CC36" s="57"/>
      <c r="CD36" s="57"/>
      <c r="CE36" s="57"/>
      <c r="CF36" s="57"/>
      <c r="CG36" s="61"/>
      <c r="CH36" s="57"/>
      <c r="CI36" s="57"/>
      <c r="CJ36" s="57"/>
      <c r="CK36" s="57"/>
      <c r="CL36" s="57"/>
      <c r="CM36" s="57"/>
      <c r="CN36" s="57"/>
    </row>
    <row r="37">
      <c r="H37" s="57"/>
      <c r="O37" s="57"/>
      <c r="V37" s="57"/>
      <c r="AC37" s="57"/>
      <c r="AJ37" s="57"/>
      <c r="AQ37" s="57"/>
      <c r="AX37" s="57"/>
      <c r="BE37" s="57"/>
      <c r="BF37" s="57"/>
      <c r="BG37" s="57"/>
      <c r="BH37" s="57"/>
      <c r="BI37" s="57"/>
      <c r="BJ37" s="57"/>
      <c r="BK37" s="57"/>
      <c r="BL37" s="57"/>
      <c r="BM37" s="68"/>
      <c r="BN37" s="69"/>
      <c r="BO37" s="69"/>
      <c r="BP37" s="69"/>
      <c r="BQ37" s="69"/>
      <c r="BR37" s="69"/>
      <c r="BS37" s="70"/>
      <c r="BT37" s="68"/>
      <c r="BU37" s="69"/>
      <c r="BV37" s="69"/>
      <c r="BW37" s="69"/>
      <c r="BX37" s="69"/>
      <c r="BY37" s="69"/>
      <c r="BZ37" s="70"/>
      <c r="CA37" s="68"/>
      <c r="CB37" s="69"/>
      <c r="CC37" s="69"/>
      <c r="CD37" s="69"/>
      <c r="CE37" s="69"/>
      <c r="CF37" s="69"/>
      <c r="CG37" s="70"/>
      <c r="CH37" s="57"/>
      <c r="CI37" s="57"/>
      <c r="CJ37" s="57"/>
      <c r="CK37" s="57"/>
      <c r="CL37" s="57"/>
      <c r="CM37" s="57"/>
      <c r="CN37" s="57"/>
    </row>
    <row r="38">
      <c r="H38" s="57"/>
      <c r="O38" s="57"/>
      <c r="V38" s="57"/>
      <c r="AC38" s="57"/>
      <c r="AJ38" s="57"/>
      <c r="AQ38" s="57"/>
      <c r="AX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</row>
    <row r="39">
      <c r="H39" s="57"/>
      <c r="O39" s="57"/>
      <c r="V39" s="57"/>
      <c r="AC39" s="57"/>
      <c r="AJ39" s="57"/>
      <c r="AQ39" s="57"/>
      <c r="AX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</row>
    <row r="40">
      <c r="H40" s="57"/>
      <c r="O40" s="57"/>
      <c r="V40" s="57"/>
      <c r="AC40" s="57"/>
      <c r="AJ40" s="57"/>
      <c r="AQ40" s="57"/>
      <c r="AX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</row>
    <row r="41">
      <c r="H41" s="57"/>
      <c r="O41" s="57"/>
      <c r="V41" s="57"/>
      <c r="AC41" s="57"/>
      <c r="AJ41" s="57"/>
      <c r="AQ41" s="57"/>
      <c r="AX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</row>
    <row r="42">
      <c r="H42" s="57"/>
      <c r="O42" s="57"/>
      <c r="V42" s="57"/>
      <c r="AC42" s="57"/>
      <c r="AJ42" s="57"/>
      <c r="AQ42" s="57"/>
      <c r="AX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</row>
    <row r="43">
      <c r="H43" s="57"/>
      <c r="O43" s="57"/>
      <c r="V43" s="57"/>
      <c r="AC43" s="57"/>
      <c r="AJ43" s="57"/>
      <c r="AQ43" s="57"/>
      <c r="AX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</row>
    <row r="44">
      <c r="H44" s="57"/>
      <c r="O44" s="57"/>
      <c r="V44" s="57"/>
      <c r="AC44" s="57"/>
      <c r="AJ44" s="57"/>
      <c r="AQ44" s="57"/>
      <c r="AX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</row>
    <row r="45">
      <c r="H45" s="57"/>
      <c r="O45" s="57"/>
      <c r="V45" s="57"/>
      <c r="AC45" s="57"/>
      <c r="AJ45" s="57"/>
      <c r="AQ45" s="57"/>
      <c r="AX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</row>
    <row r="46">
      <c r="H46" s="57"/>
      <c r="O46" s="57"/>
      <c r="V46" s="57"/>
      <c r="AC46" s="57"/>
      <c r="AJ46" s="57"/>
      <c r="AQ46" s="57"/>
      <c r="AX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</row>
    <row r="47">
      <c r="H47" s="57"/>
      <c r="O47" s="57"/>
      <c r="V47" s="57"/>
      <c r="AC47" s="57"/>
      <c r="AJ47" s="57"/>
      <c r="AQ47" s="57"/>
      <c r="AX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</row>
    <row r="48">
      <c r="H48" s="57"/>
      <c r="O48" s="57"/>
      <c r="V48" s="57"/>
      <c r="AC48" s="57"/>
      <c r="AJ48" s="57"/>
      <c r="AQ48" s="57"/>
      <c r="AX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</row>
    <row r="49">
      <c r="H49" s="57"/>
      <c r="O49" s="57"/>
      <c r="V49" s="57"/>
      <c r="AC49" s="57"/>
      <c r="AJ49" s="57"/>
      <c r="AQ49" s="57"/>
      <c r="AX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</row>
    <row r="50">
      <c r="H50" s="57"/>
      <c r="O50" s="57"/>
      <c r="V50" s="57"/>
      <c r="AC50" s="57"/>
      <c r="AJ50" s="57"/>
      <c r="AQ50" s="57"/>
      <c r="AX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</row>
    <row r="51">
      <c r="H51" s="57"/>
      <c r="O51" s="57"/>
      <c r="V51" s="57"/>
      <c r="AC51" s="57"/>
      <c r="AJ51" s="57"/>
      <c r="AQ51" s="57"/>
      <c r="AX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</row>
    <row r="52">
      <c r="H52" s="57"/>
      <c r="O52" s="57"/>
      <c r="V52" s="57"/>
      <c r="AC52" s="57"/>
      <c r="AJ52" s="57"/>
      <c r="AQ52" s="57"/>
      <c r="AX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</row>
    <row r="53">
      <c r="H53" s="57"/>
      <c r="O53" s="57"/>
      <c r="V53" s="57"/>
      <c r="AC53" s="57"/>
      <c r="AJ53" s="57"/>
      <c r="AQ53" s="57"/>
      <c r="AX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</row>
    <row r="54">
      <c r="H54" s="57"/>
      <c r="O54" s="57"/>
      <c r="V54" s="57"/>
      <c r="AC54" s="57"/>
      <c r="AJ54" s="57"/>
      <c r="AQ54" s="57"/>
      <c r="AX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</row>
    <row r="55">
      <c r="H55" s="57"/>
      <c r="O55" s="57"/>
      <c r="V55" s="57"/>
      <c r="AC55" s="57"/>
      <c r="AJ55" s="57"/>
      <c r="AQ55" s="57"/>
      <c r="AX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</row>
    <row r="56">
      <c r="H56" s="57"/>
      <c r="O56" s="57"/>
      <c r="V56" s="57"/>
      <c r="AC56" s="57"/>
      <c r="AJ56" s="57"/>
      <c r="AQ56" s="57"/>
      <c r="AX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</row>
    <row r="57">
      <c r="H57" s="57"/>
      <c r="O57" s="57"/>
      <c r="V57" s="57"/>
      <c r="AC57" s="57"/>
      <c r="AJ57" s="57"/>
      <c r="AQ57" s="57"/>
      <c r="AX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</row>
    <row r="58">
      <c r="H58" s="57"/>
      <c r="O58" s="57"/>
      <c r="V58" s="57"/>
      <c r="AC58" s="57"/>
      <c r="AJ58" s="57"/>
      <c r="AQ58" s="57"/>
      <c r="AX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</row>
    <row r="59">
      <c r="H59" s="57"/>
      <c r="O59" s="57"/>
      <c r="V59" s="57"/>
      <c r="AC59" s="57"/>
      <c r="AJ59" s="57"/>
      <c r="AQ59" s="57"/>
      <c r="AX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</row>
    <row r="60">
      <c r="H60" s="57"/>
      <c r="O60" s="57"/>
      <c r="V60" s="57"/>
      <c r="AC60" s="57"/>
      <c r="AJ60" s="57"/>
      <c r="AQ60" s="57"/>
      <c r="AX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</row>
    <row r="61">
      <c r="H61" s="57"/>
      <c r="O61" s="57"/>
      <c r="V61" s="57"/>
      <c r="AC61" s="57"/>
      <c r="AJ61" s="57"/>
      <c r="AQ61" s="57"/>
      <c r="AX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</row>
    <row r="62">
      <c r="H62" s="57"/>
      <c r="O62" s="57"/>
      <c r="V62" s="57"/>
      <c r="AC62" s="57"/>
      <c r="AJ62" s="57"/>
      <c r="AQ62" s="57"/>
      <c r="AX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</row>
    <row r="63">
      <c r="H63" s="57"/>
      <c r="O63" s="57"/>
      <c r="V63" s="57"/>
      <c r="AC63" s="57"/>
      <c r="AJ63" s="57"/>
      <c r="AQ63" s="57"/>
      <c r="AX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</row>
    <row r="64">
      <c r="H64" s="57"/>
      <c r="O64" s="57"/>
      <c r="V64" s="57"/>
      <c r="AC64" s="57"/>
      <c r="AJ64" s="57"/>
      <c r="AQ64" s="57"/>
      <c r="AX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</row>
    <row r="65">
      <c r="H65" s="57"/>
      <c r="O65" s="57"/>
      <c r="V65" s="57"/>
      <c r="AC65" s="57"/>
      <c r="AJ65" s="57"/>
      <c r="AQ65" s="57"/>
      <c r="AX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</row>
    <row r="66">
      <c r="H66" s="57"/>
      <c r="O66" s="57"/>
      <c r="V66" s="57"/>
      <c r="AC66" s="57"/>
      <c r="AJ66" s="57"/>
      <c r="AQ66" s="57"/>
      <c r="AX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</row>
    <row r="67">
      <c r="H67" s="57"/>
      <c r="O67" s="57"/>
      <c r="V67" s="57"/>
      <c r="AC67" s="57"/>
      <c r="AJ67" s="57"/>
      <c r="AQ67" s="57"/>
      <c r="AX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</row>
    <row r="68">
      <c r="H68" s="57"/>
      <c r="O68" s="57"/>
      <c r="V68" s="57"/>
      <c r="AC68" s="57"/>
      <c r="AJ68" s="57"/>
      <c r="AQ68" s="57"/>
      <c r="AX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</row>
    <row r="69">
      <c r="H69" s="57"/>
      <c r="O69" s="57"/>
      <c r="V69" s="57"/>
      <c r="AC69" s="57"/>
      <c r="AJ69" s="57"/>
      <c r="AQ69" s="57"/>
      <c r="AX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</row>
    <row r="70">
      <c r="H70" s="57"/>
      <c r="O70" s="57"/>
      <c r="V70" s="57"/>
      <c r="AC70" s="57"/>
      <c r="AJ70" s="57"/>
      <c r="AQ70" s="57"/>
      <c r="AX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</row>
    <row r="71">
      <c r="H71" s="57"/>
      <c r="O71" s="57"/>
      <c r="V71" s="57"/>
      <c r="AC71" s="57"/>
      <c r="AJ71" s="57"/>
      <c r="AQ71" s="57"/>
      <c r="AX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</row>
    <row r="72">
      <c r="H72" s="57"/>
      <c r="O72" s="57"/>
      <c r="V72" s="57"/>
      <c r="AC72" s="57"/>
      <c r="AJ72" s="57"/>
      <c r="AQ72" s="57"/>
      <c r="AX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</row>
    <row r="73">
      <c r="H73" s="57"/>
      <c r="O73" s="57"/>
      <c r="V73" s="57"/>
      <c r="AC73" s="57"/>
      <c r="AJ73" s="57"/>
      <c r="AQ73" s="57"/>
      <c r="AX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</row>
    <row r="74">
      <c r="H74" s="57"/>
      <c r="O74" s="57"/>
      <c r="V74" s="57"/>
      <c r="AC74" s="57"/>
      <c r="AJ74" s="57"/>
      <c r="AQ74" s="57"/>
      <c r="AX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</row>
    <row r="75">
      <c r="H75" s="57"/>
      <c r="O75" s="57"/>
      <c r="V75" s="57"/>
      <c r="AC75" s="57"/>
      <c r="AJ75" s="57"/>
      <c r="AQ75" s="57"/>
      <c r="AX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</row>
    <row r="76">
      <c r="H76" s="57"/>
      <c r="O76" s="57"/>
      <c r="V76" s="57"/>
      <c r="AC76" s="57"/>
      <c r="AJ76" s="57"/>
      <c r="AQ76" s="57"/>
      <c r="AX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</row>
    <row r="77">
      <c r="H77" s="57"/>
      <c r="O77" s="57"/>
      <c r="V77" s="57"/>
      <c r="AC77" s="57"/>
      <c r="AJ77" s="57"/>
      <c r="AQ77" s="57"/>
      <c r="AX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</row>
    <row r="78">
      <c r="H78" s="57"/>
      <c r="O78" s="57"/>
      <c r="V78" s="57"/>
      <c r="AC78" s="57"/>
      <c r="AJ78" s="57"/>
      <c r="AQ78" s="57"/>
      <c r="AX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</row>
    <row r="79">
      <c r="H79" s="57"/>
      <c r="O79" s="57"/>
      <c r="V79" s="57"/>
      <c r="AC79" s="57"/>
      <c r="AJ79" s="57"/>
      <c r="AQ79" s="57"/>
      <c r="AX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</row>
    <row r="80">
      <c r="H80" s="57"/>
      <c r="O80" s="57"/>
      <c r="V80" s="57"/>
      <c r="AC80" s="57"/>
      <c r="AJ80" s="57"/>
      <c r="AQ80" s="57"/>
      <c r="AX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</row>
    <row r="81">
      <c r="H81" s="57"/>
      <c r="O81" s="57"/>
      <c r="V81" s="57"/>
      <c r="AC81" s="57"/>
      <c r="AJ81" s="57"/>
      <c r="AQ81" s="57"/>
      <c r="AX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</row>
    <row r="82">
      <c r="H82" s="57"/>
      <c r="O82" s="57"/>
      <c r="V82" s="57"/>
      <c r="AC82" s="57"/>
      <c r="AJ82" s="57"/>
      <c r="AQ82" s="57"/>
      <c r="AX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</row>
    <row r="83">
      <c r="H83" s="57"/>
      <c r="O83" s="57"/>
      <c r="V83" s="57"/>
      <c r="AC83" s="57"/>
      <c r="AJ83" s="57"/>
      <c r="AQ83" s="57"/>
      <c r="AX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</row>
    <row r="84">
      <c r="H84" s="57"/>
      <c r="O84" s="57"/>
      <c r="V84" s="57"/>
      <c r="AC84" s="57"/>
      <c r="AJ84" s="57"/>
      <c r="AQ84" s="57"/>
      <c r="AX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</row>
    <row r="85">
      <c r="H85" s="57"/>
      <c r="O85" s="57"/>
      <c r="V85" s="57"/>
      <c r="AC85" s="57"/>
      <c r="AJ85" s="57"/>
      <c r="AQ85" s="57"/>
      <c r="AX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</row>
    <row r="86">
      <c r="H86" s="57"/>
      <c r="O86" s="57"/>
      <c r="V86" s="57"/>
      <c r="AC86" s="57"/>
      <c r="AJ86" s="57"/>
      <c r="AQ86" s="57"/>
      <c r="AX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</row>
    <row r="87">
      <c r="H87" s="57"/>
      <c r="O87" s="57"/>
      <c r="V87" s="57"/>
      <c r="AC87" s="57"/>
      <c r="AJ87" s="57"/>
      <c r="AQ87" s="57"/>
      <c r="AX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</row>
    <row r="88">
      <c r="H88" s="57"/>
      <c r="O88" s="57"/>
      <c r="V88" s="57"/>
      <c r="AC88" s="57"/>
      <c r="AJ88" s="57"/>
      <c r="AQ88" s="57"/>
      <c r="AX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</row>
    <row r="89">
      <c r="H89" s="57"/>
      <c r="O89" s="57"/>
      <c r="V89" s="57"/>
      <c r="AC89" s="57"/>
      <c r="AJ89" s="57"/>
      <c r="AQ89" s="57"/>
      <c r="AX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</row>
    <row r="90">
      <c r="H90" s="57"/>
      <c r="O90" s="57"/>
      <c r="V90" s="57"/>
      <c r="AC90" s="57"/>
      <c r="AJ90" s="57"/>
      <c r="AQ90" s="57"/>
      <c r="AX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</row>
    <row r="91">
      <c r="H91" s="57"/>
      <c r="O91" s="57"/>
      <c r="V91" s="57"/>
      <c r="AC91" s="57"/>
      <c r="AJ91" s="57"/>
      <c r="AQ91" s="57"/>
      <c r="AX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</row>
    <row r="92">
      <c r="H92" s="57"/>
      <c r="O92" s="57"/>
      <c r="V92" s="57"/>
      <c r="AC92" s="57"/>
      <c r="AJ92" s="57"/>
      <c r="AQ92" s="57"/>
      <c r="AX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</row>
    <row r="93">
      <c r="H93" s="57"/>
      <c r="O93" s="57"/>
      <c r="V93" s="57"/>
      <c r="AC93" s="57"/>
      <c r="AJ93" s="57"/>
      <c r="AQ93" s="57"/>
      <c r="AX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</row>
    <row r="94">
      <c r="H94" s="57"/>
      <c r="O94" s="57"/>
      <c r="V94" s="57"/>
      <c r="AC94" s="57"/>
      <c r="AJ94" s="57"/>
      <c r="AQ94" s="57"/>
      <c r="AX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</row>
    <row r="95">
      <c r="H95" s="57"/>
      <c r="O95" s="57"/>
      <c r="V95" s="57"/>
      <c r="AC95" s="57"/>
      <c r="AJ95" s="57"/>
      <c r="AQ95" s="57"/>
      <c r="AX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</row>
    <row r="96">
      <c r="H96" s="57"/>
      <c r="O96" s="57"/>
      <c r="V96" s="57"/>
      <c r="AC96" s="57"/>
      <c r="AJ96" s="57"/>
      <c r="AQ96" s="57"/>
      <c r="AX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</row>
    <row r="97">
      <c r="H97" s="57"/>
      <c r="O97" s="57"/>
      <c r="V97" s="57"/>
      <c r="AC97" s="57"/>
      <c r="AJ97" s="57"/>
      <c r="AQ97" s="57"/>
      <c r="AX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</row>
    <row r="98">
      <c r="H98" s="57"/>
      <c r="O98" s="57"/>
      <c r="V98" s="57"/>
      <c r="AC98" s="57"/>
      <c r="AJ98" s="57"/>
      <c r="AQ98" s="57"/>
      <c r="AX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</row>
    <row r="99">
      <c r="H99" s="57"/>
      <c r="O99" s="57"/>
      <c r="V99" s="57"/>
      <c r="AC99" s="57"/>
      <c r="AJ99" s="57"/>
      <c r="AQ99" s="57"/>
      <c r="AX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</row>
    <row r="100">
      <c r="H100" s="57"/>
      <c r="O100" s="57"/>
      <c r="V100" s="57"/>
      <c r="AC100" s="57"/>
      <c r="AJ100" s="57"/>
      <c r="AQ100" s="57"/>
      <c r="AX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</row>
    <row r="101">
      <c r="H101" s="57"/>
      <c r="O101" s="57"/>
      <c r="V101" s="57"/>
      <c r="AC101" s="57"/>
      <c r="AJ101" s="57"/>
      <c r="AQ101" s="57"/>
      <c r="AX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</row>
    <row r="102">
      <c r="H102" s="57"/>
      <c r="O102" s="57"/>
      <c r="V102" s="57"/>
      <c r="AC102" s="57"/>
      <c r="AJ102" s="57"/>
      <c r="AQ102" s="57"/>
      <c r="AX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</row>
    <row r="103">
      <c r="H103" s="57"/>
      <c r="O103" s="57"/>
      <c r="V103" s="57"/>
      <c r="AC103" s="57"/>
      <c r="AJ103" s="57"/>
      <c r="AQ103" s="57"/>
      <c r="AX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</row>
    <row r="104">
      <c r="H104" s="57"/>
      <c r="O104" s="57"/>
      <c r="V104" s="57"/>
      <c r="AC104" s="57"/>
      <c r="AJ104" s="57"/>
      <c r="AQ104" s="57"/>
      <c r="AX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</row>
    <row r="105">
      <c r="H105" s="57"/>
      <c r="O105" s="57"/>
      <c r="V105" s="57"/>
      <c r="AC105" s="57"/>
      <c r="AJ105" s="57"/>
      <c r="AQ105" s="57"/>
      <c r="AX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</row>
    <row r="106">
      <c r="H106" s="57"/>
      <c r="O106" s="57"/>
      <c r="V106" s="57"/>
      <c r="AC106" s="57"/>
      <c r="AJ106" s="57"/>
      <c r="AQ106" s="57"/>
      <c r="AX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</row>
    <row r="107">
      <c r="H107" s="57"/>
      <c r="O107" s="57"/>
      <c r="V107" s="57"/>
      <c r="AC107" s="57"/>
      <c r="AJ107" s="57"/>
      <c r="AQ107" s="57"/>
      <c r="AX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</row>
    <row r="108">
      <c r="H108" s="57"/>
      <c r="O108" s="57"/>
      <c r="V108" s="57"/>
      <c r="AC108" s="57"/>
      <c r="AJ108" s="57"/>
      <c r="AQ108" s="57"/>
      <c r="AX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</row>
    <row r="109">
      <c r="H109" s="57"/>
      <c r="O109" s="57"/>
      <c r="V109" s="57"/>
      <c r="AC109" s="57"/>
      <c r="AJ109" s="57"/>
      <c r="AQ109" s="57"/>
      <c r="AX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</row>
    <row r="110">
      <c r="H110" s="57"/>
      <c r="O110" s="57"/>
      <c r="V110" s="57"/>
      <c r="AC110" s="57"/>
      <c r="AJ110" s="57"/>
      <c r="AQ110" s="57"/>
      <c r="AX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</row>
    <row r="111">
      <c r="H111" s="57"/>
      <c r="O111" s="57"/>
      <c r="V111" s="57"/>
      <c r="AC111" s="57"/>
      <c r="AJ111" s="57"/>
      <c r="AQ111" s="57"/>
      <c r="AX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</row>
    <row r="112">
      <c r="H112" s="57"/>
      <c r="O112" s="57"/>
      <c r="V112" s="57"/>
      <c r="AC112" s="57"/>
      <c r="AJ112" s="57"/>
      <c r="AQ112" s="57"/>
      <c r="AX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</row>
    <row r="113">
      <c r="H113" s="57"/>
      <c r="O113" s="57"/>
      <c r="V113" s="57"/>
      <c r="AC113" s="57"/>
      <c r="AJ113" s="57"/>
      <c r="AQ113" s="57"/>
      <c r="AX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</row>
    <row r="114">
      <c r="H114" s="57"/>
      <c r="O114" s="57"/>
      <c r="V114" s="57"/>
      <c r="AC114" s="57"/>
      <c r="AJ114" s="57"/>
      <c r="AQ114" s="57"/>
      <c r="AX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</row>
    <row r="115">
      <c r="H115" s="57"/>
      <c r="O115" s="57"/>
      <c r="V115" s="57"/>
      <c r="AC115" s="57"/>
      <c r="AJ115" s="57"/>
      <c r="AQ115" s="57"/>
      <c r="AX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</row>
    <row r="116">
      <c r="H116" s="57"/>
      <c r="O116" s="57"/>
      <c r="V116" s="57"/>
      <c r="AC116" s="57"/>
      <c r="AJ116" s="57"/>
      <c r="AQ116" s="57"/>
      <c r="AX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</row>
    <row r="117">
      <c r="H117" s="57"/>
      <c r="O117" s="57"/>
      <c r="V117" s="57"/>
      <c r="AC117" s="57"/>
      <c r="AJ117" s="57"/>
      <c r="AQ117" s="57"/>
      <c r="AX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</row>
    <row r="118">
      <c r="H118" s="57"/>
      <c r="O118" s="57"/>
      <c r="V118" s="57"/>
      <c r="AC118" s="57"/>
      <c r="AJ118" s="57"/>
      <c r="AQ118" s="57"/>
      <c r="AX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</row>
    <row r="119">
      <c r="H119" s="57"/>
      <c r="O119" s="57"/>
      <c r="V119" s="57"/>
      <c r="AC119" s="57"/>
      <c r="AJ119" s="57"/>
      <c r="AQ119" s="57"/>
      <c r="AX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</row>
    <row r="120">
      <c r="H120" s="57"/>
      <c r="O120" s="57"/>
      <c r="V120" s="57"/>
      <c r="AC120" s="57"/>
      <c r="AJ120" s="57"/>
      <c r="AQ120" s="57"/>
      <c r="AX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</row>
    <row r="121">
      <c r="H121" s="57"/>
      <c r="O121" s="57"/>
      <c r="V121" s="57"/>
      <c r="AC121" s="57"/>
      <c r="AJ121" s="57"/>
      <c r="AQ121" s="57"/>
      <c r="AX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</row>
    <row r="122">
      <c r="H122" s="57"/>
      <c r="O122" s="57"/>
      <c r="V122" s="57"/>
      <c r="AC122" s="57"/>
      <c r="AJ122" s="57"/>
      <c r="AQ122" s="57"/>
      <c r="AX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</row>
    <row r="123">
      <c r="H123" s="57"/>
      <c r="O123" s="57"/>
      <c r="V123" s="57"/>
      <c r="AC123" s="57"/>
      <c r="AJ123" s="57"/>
      <c r="AQ123" s="57"/>
      <c r="AX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</row>
    <row r="124">
      <c r="H124" s="57"/>
      <c r="O124" s="57"/>
      <c r="V124" s="57"/>
      <c r="AC124" s="57"/>
      <c r="AJ124" s="57"/>
      <c r="AQ124" s="57"/>
      <c r="AX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</row>
    <row r="125">
      <c r="H125" s="57"/>
      <c r="O125" s="57"/>
      <c r="V125" s="57"/>
      <c r="AC125" s="57"/>
      <c r="AJ125" s="57"/>
      <c r="AQ125" s="57"/>
      <c r="AX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</row>
    <row r="126">
      <c r="H126" s="57"/>
      <c r="O126" s="57"/>
      <c r="V126" s="57"/>
      <c r="AC126" s="57"/>
      <c r="AJ126" s="57"/>
      <c r="AQ126" s="57"/>
      <c r="AX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</row>
    <row r="127">
      <c r="H127" s="57"/>
      <c r="O127" s="57"/>
      <c r="V127" s="57"/>
      <c r="AC127" s="57"/>
      <c r="AJ127" s="57"/>
      <c r="AQ127" s="57"/>
      <c r="AX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</row>
    <row r="128">
      <c r="H128" s="57"/>
      <c r="O128" s="57"/>
      <c r="V128" s="57"/>
      <c r="AC128" s="57"/>
      <c r="AJ128" s="57"/>
      <c r="AQ128" s="57"/>
      <c r="AX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</row>
    <row r="129">
      <c r="H129" s="57"/>
      <c r="O129" s="57"/>
      <c r="V129" s="57"/>
      <c r="AC129" s="57"/>
      <c r="AJ129" s="57"/>
      <c r="AQ129" s="57"/>
      <c r="AX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</row>
    <row r="130">
      <c r="H130" s="57"/>
      <c r="O130" s="57"/>
      <c r="V130" s="57"/>
      <c r="AC130" s="57"/>
      <c r="AJ130" s="57"/>
      <c r="AQ130" s="57"/>
      <c r="AX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</row>
    <row r="131">
      <c r="H131" s="57"/>
      <c r="O131" s="57"/>
      <c r="V131" s="57"/>
      <c r="AC131" s="57"/>
      <c r="AJ131" s="57"/>
      <c r="AQ131" s="57"/>
      <c r="AX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</row>
    <row r="132">
      <c r="H132" s="57"/>
      <c r="O132" s="57"/>
      <c r="V132" s="57"/>
      <c r="AC132" s="57"/>
      <c r="AJ132" s="57"/>
      <c r="AQ132" s="57"/>
      <c r="AX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</row>
    <row r="133">
      <c r="H133" s="57"/>
      <c r="O133" s="57"/>
      <c r="V133" s="57"/>
      <c r="AC133" s="57"/>
      <c r="AJ133" s="57"/>
      <c r="AQ133" s="57"/>
      <c r="AX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</row>
    <row r="134">
      <c r="H134" s="57"/>
      <c r="O134" s="57"/>
      <c r="V134" s="57"/>
      <c r="AC134" s="57"/>
      <c r="AJ134" s="57"/>
      <c r="AQ134" s="57"/>
      <c r="AX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</row>
    <row r="135">
      <c r="H135" s="57"/>
      <c r="O135" s="57"/>
      <c r="V135" s="57"/>
      <c r="AC135" s="57"/>
      <c r="AJ135" s="57"/>
      <c r="AQ135" s="57"/>
      <c r="AX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</row>
    <row r="136">
      <c r="H136" s="57"/>
      <c r="O136" s="57"/>
      <c r="V136" s="57"/>
      <c r="AC136" s="57"/>
      <c r="AJ136" s="57"/>
      <c r="AQ136" s="57"/>
      <c r="AX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</row>
    <row r="137">
      <c r="H137" s="57"/>
      <c r="O137" s="57"/>
      <c r="V137" s="57"/>
      <c r="AC137" s="57"/>
      <c r="AJ137" s="57"/>
      <c r="AQ137" s="57"/>
      <c r="AX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</row>
    <row r="138">
      <c r="H138" s="57"/>
      <c r="O138" s="57"/>
      <c r="V138" s="57"/>
      <c r="AC138" s="57"/>
      <c r="AJ138" s="57"/>
      <c r="AQ138" s="57"/>
      <c r="AX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</row>
    <row r="139">
      <c r="H139" s="57"/>
      <c r="O139" s="57"/>
      <c r="V139" s="57"/>
      <c r="AC139" s="57"/>
      <c r="AJ139" s="57"/>
      <c r="AQ139" s="57"/>
      <c r="AX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</row>
    <row r="140">
      <c r="H140" s="57"/>
      <c r="O140" s="57"/>
      <c r="V140" s="57"/>
      <c r="AC140" s="57"/>
      <c r="AJ140" s="57"/>
      <c r="AQ140" s="57"/>
      <c r="AX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</row>
    <row r="141">
      <c r="H141" s="57"/>
      <c r="O141" s="57"/>
      <c r="V141" s="57"/>
      <c r="AC141" s="57"/>
      <c r="AJ141" s="57"/>
      <c r="AQ141" s="57"/>
      <c r="AX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</row>
    <row r="142">
      <c r="H142" s="57"/>
      <c r="O142" s="57"/>
      <c r="V142" s="57"/>
      <c r="AC142" s="57"/>
      <c r="AJ142" s="57"/>
      <c r="AQ142" s="57"/>
      <c r="AX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</row>
    <row r="143">
      <c r="H143" s="57"/>
      <c r="O143" s="57"/>
      <c r="V143" s="57"/>
      <c r="AC143" s="57"/>
      <c r="AJ143" s="57"/>
      <c r="AQ143" s="57"/>
      <c r="AX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</row>
    <row r="144">
      <c r="H144" s="57"/>
      <c r="O144" s="57"/>
      <c r="V144" s="57"/>
      <c r="AC144" s="57"/>
      <c r="AJ144" s="57"/>
      <c r="AQ144" s="57"/>
      <c r="AX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</row>
    <row r="145">
      <c r="H145" s="57"/>
      <c r="O145" s="57"/>
      <c r="V145" s="57"/>
      <c r="AC145" s="57"/>
      <c r="AJ145" s="57"/>
      <c r="AQ145" s="57"/>
      <c r="AX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</row>
    <row r="146">
      <c r="H146" s="57"/>
      <c r="O146" s="57"/>
      <c r="V146" s="57"/>
      <c r="AC146" s="57"/>
      <c r="AJ146" s="57"/>
      <c r="AQ146" s="57"/>
      <c r="AX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</row>
    <row r="147">
      <c r="H147" s="57"/>
      <c r="O147" s="57"/>
      <c r="V147" s="57"/>
      <c r="AC147" s="57"/>
      <c r="AJ147" s="57"/>
      <c r="AQ147" s="57"/>
      <c r="AX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</row>
    <row r="148">
      <c r="H148" s="57"/>
      <c r="O148" s="57"/>
      <c r="V148" s="57"/>
      <c r="AC148" s="57"/>
      <c r="AJ148" s="57"/>
      <c r="AQ148" s="57"/>
      <c r="AX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</row>
    <row r="149">
      <c r="H149" s="57"/>
      <c r="O149" s="57"/>
      <c r="V149" s="57"/>
      <c r="AC149" s="57"/>
      <c r="AJ149" s="57"/>
      <c r="AQ149" s="57"/>
      <c r="AX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</row>
    <row r="150">
      <c r="H150" s="57"/>
      <c r="O150" s="57"/>
      <c r="V150" s="57"/>
      <c r="AC150" s="57"/>
      <c r="AJ150" s="57"/>
      <c r="AQ150" s="57"/>
      <c r="AX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</row>
    <row r="151">
      <c r="H151" s="57"/>
      <c r="O151" s="57"/>
      <c r="V151" s="57"/>
      <c r="AC151" s="57"/>
      <c r="AJ151" s="57"/>
      <c r="AQ151" s="57"/>
      <c r="AX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</row>
    <row r="152">
      <c r="H152" s="57"/>
      <c r="O152" s="57"/>
      <c r="V152" s="57"/>
      <c r="AC152" s="57"/>
      <c r="AJ152" s="57"/>
      <c r="AQ152" s="57"/>
      <c r="AX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</row>
    <row r="153">
      <c r="H153" s="57"/>
      <c r="O153" s="57"/>
      <c r="V153" s="57"/>
      <c r="AC153" s="57"/>
      <c r="AJ153" s="57"/>
      <c r="AQ153" s="57"/>
      <c r="AX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</row>
    <row r="154">
      <c r="H154" s="57"/>
      <c r="O154" s="57"/>
      <c r="V154" s="57"/>
      <c r="AC154" s="57"/>
      <c r="AJ154" s="57"/>
      <c r="AQ154" s="57"/>
      <c r="AX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</row>
    <row r="155">
      <c r="H155" s="57"/>
      <c r="O155" s="57"/>
      <c r="V155" s="57"/>
      <c r="AC155" s="57"/>
      <c r="AJ155" s="57"/>
      <c r="AQ155" s="57"/>
      <c r="AX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</row>
    <row r="156">
      <c r="H156" s="57"/>
      <c r="O156" s="57"/>
      <c r="V156" s="57"/>
      <c r="AC156" s="57"/>
      <c r="AJ156" s="57"/>
      <c r="AQ156" s="57"/>
      <c r="AX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</row>
    <row r="157">
      <c r="H157" s="57"/>
      <c r="O157" s="57"/>
      <c r="V157" s="57"/>
      <c r="AC157" s="57"/>
      <c r="AJ157" s="57"/>
      <c r="AQ157" s="57"/>
      <c r="AX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</row>
    <row r="158">
      <c r="H158" s="57"/>
      <c r="O158" s="57"/>
      <c r="V158" s="57"/>
      <c r="AC158" s="57"/>
      <c r="AJ158" s="57"/>
      <c r="AQ158" s="57"/>
      <c r="AX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</row>
    <row r="159">
      <c r="H159" s="57"/>
      <c r="O159" s="57"/>
      <c r="V159" s="57"/>
      <c r="AC159" s="57"/>
      <c r="AJ159" s="57"/>
      <c r="AQ159" s="57"/>
      <c r="AX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</row>
    <row r="160">
      <c r="H160" s="57"/>
      <c r="O160" s="57"/>
      <c r="V160" s="57"/>
      <c r="AC160" s="57"/>
      <c r="AJ160" s="57"/>
      <c r="AQ160" s="57"/>
      <c r="AX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</row>
    <row r="161">
      <c r="H161" s="57"/>
      <c r="O161" s="57"/>
      <c r="V161" s="57"/>
      <c r="AC161" s="57"/>
      <c r="AJ161" s="57"/>
      <c r="AQ161" s="57"/>
      <c r="AX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</row>
    <row r="162">
      <c r="H162" s="57"/>
      <c r="O162" s="57"/>
      <c r="V162" s="57"/>
      <c r="AC162" s="57"/>
      <c r="AJ162" s="57"/>
      <c r="AQ162" s="57"/>
      <c r="AX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</row>
    <row r="163">
      <c r="H163" s="57"/>
      <c r="O163" s="57"/>
      <c r="V163" s="57"/>
      <c r="AC163" s="57"/>
      <c r="AJ163" s="57"/>
      <c r="AQ163" s="57"/>
      <c r="AX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</row>
    <row r="164">
      <c r="H164" s="57"/>
      <c r="O164" s="57"/>
      <c r="V164" s="57"/>
      <c r="AC164" s="57"/>
      <c r="AJ164" s="57"/>
      <c r="AQ164" s="57"/>
      <c r="AX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</row>
    <row r="165">
      <c r="H165" s="57"/>
      <c r="O165" s="57"/>
      <c r="V165" s="57"/>
      <c r="AC165" s="57"/>
      <c r="AJ165" s="57"/>
      <c r="AQ165" s="57"/>
      <c r="AX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</row>
    <row r="166">
      <c r="H166" s="57"/>
      <c r="O166" s="57"/>
      <c r="V166" s="57"/>
      <c r="AC166" s="57"/>
      <c r="AJ166" s="57"/>
      <c r="AQ166" s="57"/>
      <c r="AX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</row>
    <row r="167">
      <c r="H167" s="57"/>
      <c r="O167" s="57"/>
      <c r="V167" s="57"/>
      <c r="AC167" s="57"/>
      <c r="AJ167" s="57"/>
      <c r="AQ167" s="57"/>
      <c r="AX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</row>
    <row r="168">
      <c r="H168" s="57"/>
      <c r="O168" s="57"/>
      <c r="V168" s="57"/>
      <c r="AC168" s="57"/>
      <c r="AJ168" s="57"/>
      <c r="AQ168" s="57"/>
      <c r="AX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</row>
    <row r="169">
      <c r="H169" s="57"/>
      <c r="O169" s="57"/>
      <c r="V169" s="57"/>
      <c r="AC169" s="57"/>
      <c r="AJ169" s="57"/>
      <c r="AQ169" s="57"/>
      <c r="AX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</row>
    <row r="170">
      <c r="H170" s="57"/>
      <c r="O170" s="57"/>
      <c r="V170" s="57"/>
      <c r="AC170" s="57"/>
      <c r="AJ170" s="57"/>
      <c r="AQ170" s="57"/>
      <c r="AX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</row>
    <row r="171">
      <c r="H171" s="57"/>
      <c r="O171" s="57"/>
      <c r="V171" s="57"/>
      <c r="AC171" s="57"/>
      <c r="AJ171" s="57"/>
      <c r="AQ171" s="57"/>
      <c r="AX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</row>
    <row r="172">
      <c r="H172" s="57"/>
      <c r="O172" s="57"/>
      <c r="V172" s="57"/>
      <c r="AC172" s="57"/>
      <c r="AJ172" s="57"/>
      <c r="AQ172" s="57"/>
      <c r="AX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</row>
    <row r="173">
      <c r="H173" s="57"/>
      <c r="O173" s="57"/>
      <c r="V173" s="57"/>
      <c r="AC173" s="57"/>
      <c r="AJ173" s="57"/>
      <c r="AQ173" s="57"/>
      <c r="AX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</row>
    <row r="174">
      <c r="H174" s="57"/>
      <c r="O174" s="57"/>
      <c r="V174" s="57"/>
      <c r="AC174" s="57"/>
      <c r="AJ174" s="57"/>
      <c r="AQ174" s="57"/>
      <c r="AX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</row>
    <row r="175">
      <c r="H175" s="57"/>
      <c r="O175" s="57"/>
      <c r="V175" s="57"/>
      <c r="AC175" s="57"/>
      <c r="AJ175" s="57"/>
      <c r="AQ175" s="57"/>
      <c r="AX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</row>
    <row r="176">
      <c r="H176" s="57"/>
      <c r="O176" s="57"/>
      <c r="V176" s="57"/>
      <c r="AC176" s="57"/>
      <c r="AJ176" s="57"/>
      <c r="AQ176" s="57"/>
      <c r="AX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</row>
    <row r="177">
      <c r="H177" s="57"/>
      <c r="O177" s="57"/>
      <c r="V177" s="57"/>
      <c r="AC177" s="57"/>
      <c r="AJ177" s="57"/>
      <c r="AQ177" s="57"/>
      <c r="AX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</row>
    <row r="178">
      <c r="H178" s="57"/>
      <c r="O178" s="57"/>
      <c r="V178" s="57"/>
      <c r="AC178" s="57"/>
      <c r="AJ178" s="57"/>
      <c r="AQ178" s="57"/>
      <c r="AX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</row>
    <row r="179">
      <c r="H179" s="57"/>
      <c r="O179" s="57"/>
      <c r="V179" s="57"/>
      <c r="AC179" s="57"/>
      <c r="AJ179" s="57"/>
      <c r="AQ179" s="57"/>
      <c r="AX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</row>
    <row r="180">
      <c r="H180" s="57"/>
      <c r="O180" s="57"/>
      <c r="V180" s="57"/>
      <c r="AC180" s="57"/>
      <c r="AJ180" s="57"/>
      <c r="AQ180" s="57"/>
      <c r="AX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</row>
    <row r="181">
      <c r="H181" s="57"/>
      <c r="O181" s="57"/>
      <c r="V181" s="57"/>
      <c r="AC181" s="57"/>
      <c r="AJ181" s="57"/>
      <c r="AQ181" s="57"/>
      <c r="AX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</row>
    <row r="182">
      <c r="H182" s="57"/>
      <c r="O182" s="57"/>
      <c r="V182" s="57"/>
      <c r="AC182" s="57"/>
      <c r="AJ182" s="57"/>
      <c r="AQ182" s="57"/>
      <c r="AX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</row>
    <row r="183">
      <c r="H183" s="57"/>
      <c r="O183" s="57"/>
      <c r="V183" s="57"/>
      <c r="AC183" s="57"/>
      <c r="AJ183" s="57"/>
      <c r="AQ183" s="57"/>
      <c r="AX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</row>
    <row r="184">
      <c r="H184" s="57"/>
      <c r="O184" s="57"/>
      <c r="V184" s="57"/>
      <c r="AC184" s="57"/>
      <c r="AJ184" s="57"/>
      <c r="AQ184" s="57"/>
      <c r="AX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</row>
    <row r="185">
      <c r="H185" s="57"/>
      <c r="O185" s="57"/>
      <c r="V185" s="57"/>
      <c r="AC185" s="57"/>
      <c r="AJ185" s="57"/>
      <c r="AQ185" s="57"/>
      <c r="AX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</row>
    <row r="186">
      <c r="H186" s="57"/>
      <c r="O186" s="57"/>
      <c r="V186" s="57"/>
      <c r="AC186" s="57"/>
      <c r="AJ186" s="57"/>
      <c r="AQ186" s="57"/>
      <c r="AX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</row>
    <row r="187">
      <c r="H187" s="57"/>
      <c r="O187" s="57"/>
      <c r="V187" s="57"/>
      <c r="AC187" s="57"/>
      <c r="AJ187" s="57"/>
      <c r="AQ187" s="57"/>
      <c r="AX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</row>
    <row r="188">
      <c r="H188" s="57"/>
      <c r="O188" s="57"/>
      <c r="V188" s="57"/>
      <c r="AC188" s="57"/>
      <c r="AJ188" s="57"/>
      <c r="AQ188" s="57"/>
      <c r="AX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</row>
    <row r="189">
      <c r="H189" s="57"/>
      <c r="O189" s="57"/>
      <c r="V189" s="57"/>
      <c r="AC189" s="57"/>
      <c r="AJ189" s="57"/>
      <c r="AQ189" s="57"/>
      <c r="AX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</row>
    <row r="190">
      <c r="H190" s="57"/>
      <c r="O190" s="57"/>
      <c r="V190" s="57"/>
      <c r="AC190" s="57"/>
      <c r="AJ190" s="57"/>
      <c r="AQ190" s="57"/>
      <c r="AX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</row>
    <row r="191">
      <c r="H191" s="57"/>
      <c r="O191" s="57"/>
      <c r="V191" s="57"/>
      <c r="AC191" s="57"/>
      <c r="AJ191" s="57"/>
      <c r="AQ191" s="57"/>
      <c r="AX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</row>
    <row r="192">
      <c r="H192" s="57"/>
      <c r="O192" s="57"/>
      <c r="V192" s="57"/>
      <c r="AC192" s="57"/>
      <c r="AJ192" s="57"/>
      <c r="AQ192" s="57"/>
      <c r="AX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</row>
    <row r="193">
      <c r="H193" s="57"/>
      <c r="O193" s="57"/>
      <c r="V193" s="57"/>
      <c r="AC193" s="57"/>
      <c r="AJ193" s="57"/>
      <c r="AQ193" s="57"/>
      <c r="AX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</row>
    <row r="194">
      <c r="H194" s="57"/>
      <c r="O194" s="57"/>
      <c r="V194" s="57"/>
      <c r="AC194" s="57"/>
      <c r="AJ194" s="57"/>
      <c r="AQ194" s="57"/>
      <c r="AX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</row>
    <row r="195">
      <c r="H195" s="57"/>
      <c r="O195" s="57"/>
      <c r="V195" s="57"/>
      <c r="AC195" s="57"/>
      <c r="AJ195" s="57"/>
      <c r="AQ195" s="57"/>
      <c r="AX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</row>
    <row r="196">
      <c r="H196" s="57"/>
      <c r="O196" s="57"/>
      <c r="V196" s="57"/>
      <c r="AC196" s="57"/>
      <c r="AJ196" s="57"/>
      <c r="AQ196" s="57"/>
      <c r="AX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</row>
    <row r="197">
      <c r="H197" s="57"/>
      <c r="O197" s="57"/>
      <c r="V197" s="57"/>
      <c r="AC197" s="57"/>
      <c r="AJ197" s="57"/>
      <c r="AQ197" s="57"/>
      <c r="AX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</row>
    <row r="198">
      <c r="H198" s="57"/>
      <c r="O198" s="57"/>
      <c r="V198" s="57"/>
      <c r="AC198" s="57"/>
      <c r="AJ198" s="57"/>
      <c r="AQ198" s="57"/>
      <c r="AX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</row>
    <row r="199">
      <c r="H199" s="57"/>
      <c r="O199" s="57"/>
      <c r="V199" s="57"/>
      <c r="AC199" s="57"/>
      <c r="AJ199" s="57"/>
      <c r="AQ199" s="57"/>
      <c r="AX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</row>
    <row r="200">
      <c r="H200" s="57"/>
      <c r="O200" s="57"/>
      <c r="V200" s="57"/>
      <c r="AC200" s="57"/>
      <c r="AJ200" s="57"/>
      <c r="AQ200" s="57"/>
      <c r="AX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</row>
    <row r="201">
      <c r="H201" s="57"/>
      <c r="O201" s="57"/>
      <c r="V201" s="57"/>
      <c r="AC201" s="57"/>
      <c r="AJ201" s="57"/>
      <c r="AQ201" s="57"/>
      <c r="AX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</row>
    <row r="202">
      <c r="H202" s="57"/>
      <c r="O202" s="57"/>
      <c r="V202" s="57"/>
      <c r="AC202" s="57"/>
      <c r="AJ202" s="57"/>
      <c r="AQ202" s="57"/>
      <c r="AX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</row>
    <row r="203">
      <c r="H203" s="57"/>
      <c r="O203" s="57"/>
      <c r="V203" s="57"/>
      <c r="AC203" s="57"/>
      <c r="AJ203" s="57"/>
      <c r="AQ203" s="57"/>
      <c r="AX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</row>
    <row r="204">
      <c r="H204" s="57"/>
      <c r="O204" s="57"/>
      <c r="V204" s="57"/>
      <c r="AC204" s="57"/>
      <c r="AJ204" s="57"/>
      <c r="AQ204" s="57"/>
      <c r="AX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</row>
    <row r="205">
      <c r="H205" s="57"/>
      <c r="O205" s="57"/>
      <c r="V205" s="57"/>
      <c r="AC205" s="57"/>
      <c r="AJ205" s="57"/>
      <c r="AQ205" s="57"/>
      <c r="AX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</row>
    <row r="206">
      <c r="H206" s="57"/>
      <c r="O206" s="57"/>
      <c r="V206" s="57"/>
      <c r="AC206" s="57"/>
      <c r="AJ206" s="57"/>
      <c r="AQ206" s="57"/>
      <c r="AX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</row>
    <row r="207">
      <c r="H207" s="57"/>
      <c r="O207" s="57"/>
      <c r="V207" s="57"/>
      <c r="AC207" s="57"/>
      <c r="AJ207" s="57"/>
      <c r="AQ207" s="57"/>
      <c r="AX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</row>
    <row r="208">
      <c r="H208" s="57"/>
      <c r="O208" s="57"/>
      <c r="V208" s="57"/>
      <c r="AC208" s="57"/>
      <c r="AJ208" s="57"/>
      <c r="AQ208" s="57"/>
      <c r="AX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</row>
    <row r="209">
      <c r="H209" s="57"/>
      <c r="O209" s="57"/>
      <c r="V209" s="57"/>
      <c r="AC209" s="57"/>
      <c r="AJ209" s="57"/>
      <c r="AQ209" s="57"/>
      <c r="AX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</row>
    <row r="210">
      <c r="H210" s="57"/>
      <c r="O210" s="57"/>
      <c r="V210" s="57"/>
      <c r="AC210" s="57"/>
      <c r="AJ210" s="57"/>
      <c r="AQ210" s="57"/>
      <c r="AX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</row>
    <row r="211">
      <c r="H211" s="57"/>
      <c r="O211" s="57"/>
      <c r="V211" s="57"/>
      <c r="AC211" s="57"/>
      <c r="AJ211" s="57"/>
      <c r="AQ211" s="57"/>
      <c r="AX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</row>
    <row r="212">
      <c r="H212" s="57"/>
      <c r="O212" s="57"/>
      <c r="V212" s="57"/>
      <c r="AC212" s="57"/>
      <c r="AJ212" s="57"/>
      <c r="AQ212" s="57"/>
      <c r="AX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</row>
    <row r="213">
      <c r="H213" s="57"/>
      <c r="O213" s="57"/>
      <c r="V213" s="57"/>
      <c r="AC213" s="57"/>
      <c r="AJ213" s="57"/>
      <c r="AQ213" s="57"/>
      <c r="AX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</row>
    <row r="214">
      <c r="H214" s="57"/>
      <c r="O214" s="57"/>
      <c r="V214" s="57"/>
      <c r="AC214" s="57"/>
      <c r="AJ214" s="57"/>
      <c r="AQ214" s="57"/>
      <c r="AX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</row>
    <row r="215">
      <c r="H215" s="57"/>
      <c r="O215" s="57"/>
      <c r="V215" s="57"/>
      <c r="AC215" s="57"/>
      <c r="AJ215" s="57"/>
      <c r="AQ215" s="57"/>
      <c r="AX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/>
    </row>
    <row r="216">
      <c r="H216" s="57"/>
      <c r="O216" s="57"/>
      <c r="V216" s="57"/>
      <c r="AC216" s="57"/>
      <c r="AJ216" s="57"/>
      <c r="AQ216" s="57"/>
      <c r="AX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</row>
    <row r="217">
      <c r="H217" s="57"/>
      <c r="O217" s="57"/>
      <c r="V217" s="57"/>
      <c r="AC217" s="57"/>
      <c r="AJ217" s="57"/>
      <c r="AQ217" s="57"/>
      <c r="AX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</row>
    <row r="218">
      <c r="H218" s="57"/>
      <c r="O218" s="57"/>
      <c r="V218" s="57"/>
      <c r="AC218" s="57"/>
      <c r="AJ218" s="57"/>
      <c r="AQ218" s="57"/>
      <c r="AX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</row>
    <row r="219">
      <c r="H219" s="57"/>
      <c r="O219" s="57"/>
      <c r="V219" s="57"/>
      <c r="AC219" s="57"/>
      <c r="AJ219" s="57"/>
      <c r="AQ219" s="57"/>
      <c r="AX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</row>
    <row r="220">
      <c r="H220" s="57"/>
      <c r="O220" s="57"/>
      <c r="V220" s="57"/>
      <c r="AC220" s="57"/>
      <c r="AJ220" s="57"/>
      <c r="AQ220" s="57"/>
      <c r="AX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</row>
    <row r="221">
      <c r="H221" s="57"/>
      <c r="O221" s="57"/>
      <c r="V221" s="57"/>
      <c r="AC221" s="57"/>
      <c r="AJ221" s="57"/>
      <c r="AQ221" s="57"/>
      <c r="AX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</row>
    <row r="222">
      <c r="H222" s="57"/>
      <c r="O222" s="57"/>
      <c r="V222" s="57"/>
      <c r="AC222" s="57"/>
      <c r="AJ222" s="57"/>
      <c r="AQ222" s="57"/>
      <c r="AX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</row>
    <row r="223">
      <c r="H223" s="57"/>
      <c r="O223" s="57"/>
      <c r="V223" s="57"/>
      <c r="AC223" s="57"/>
      <c r="AJ223" s="57"/>
      <c r="AQ223" s="57"/>
      <c r="AX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</row>
    <row r="224">
      <c r="H224" s="57"/>
      <c r="O224" s="57"/>
      <c r="V224" s="57"/>
      <c r="AC224" s="57"/>
      <c r="AJ224" s="57"/>
      <c r="AQ224" s="57"/>
      <c r="AX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</row>
    <row r="225">
      <c r="H225" s="57"/>
      <c r="O225" s="57"/>
      <c r="V225" s="57"/>
      <c r="AC225" s="57"/>
      <c r="AJ225" s="57"/>
      <c r="AQ225" s="57"/>
      <c r="AX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  <c r="CM225" s="57"/>
      <c r="CN225" s="57"/>
    </row>
    <row r="226">
      <c r="H226" s="57"/>
      <c r="O226" s="57"/>
      <c r="V226" s="57"/>
      <c r="AC226" s="57"/>
      <c r="AJ226" s="57"/>
      <c r="AQ226" s="57"/>
      <c r="AX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</row>
    <row r="227">
      <c r="H227" s="57"/>
      <c r="O227" s="57"/>
      <c r="V227" s="57"/>
      <c r="AC227" s="57"/>
      <c r="AJ227" s="57"/>
      <c r="AQ227" s="57"/>
      <c r="AX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/>
    </row>
    <row r="228">
      <c r="H228" s="57"/>
      <c r="O228" s="57"/>
      <c r="V228" s="57"/>
      <c r="AC228" s="57"/>
      <c r="AJ228" s="57"/>
      <c r="AQ228" s="57"/>
      <c r="AX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</row>
    <row r="229">
      <c r="H229" s="57"/>
      <c r="O229" s="57"/>
      <c r="V229" s="57"/>
      <c r="AC229" s="57"/>
      <c r="AJ229" s="57"/>
      <c r="AQ229" s="57"/>
      <c r="AX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  <c r="CM229" s="57"/>
      <c r="CN229" s="57"/>
    </row>
    <row r="230">
      <c r="H230" s="57"/>
      <c r="O230" s="57"/>
      <c r="V230" s="57"/>
      <c r="AC230" s="57"/>
      <c r="AJ230" s="57"/>
      <c r="AQ230" s="57"/>
      <c r="AX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</row>
    <row r="231">
      <c r="H231" s="57"/>
      <c r="O231" s="57"/>
      <c r="V231" s="57"/>
      <c r="AC231" s="57"/>
      <c r="AJ231" s="57"/>
      <c r="AQ231" s="57"/>
      <c r="AX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  <c r="CM231" s="57"/>
      <c r="CN231" s="57"/>
    </row>
    <row r="232">
      <c r="H232" s="57"/>
      <c r="O232" s="57"/>
      <c r="V232" s="57"/>
      <c r="AC232" s="57"/>
      <c r="AJ232" s="57"/>
      <c r="AQ232" s="57"/>
      <c r="AX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</row>
    <row r="233">
      <c r="H233" s="57"/>
      <c r="O233" s="57"/>
      <c r="V233" s="57"/>
      <c r="AC233" s="57"/>
      <c r="AJ233" s="57"/>
      <c r="AQ233" s="57"/>
      <c r="AX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/>
    </row>
    <row r="234">
      <c r="H234" s="57"/>
      <c r="O234" s="57"/>
      <c r="V234" s="57"/>
      <c r="AC234" s="57"/>
      <c r="AJ234" s="57"/>
      <c r="AQ234" s="57"/>
      <c r="AX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</row>
    <row r="235">
      <c r="H235" s="57"/>
      <c r="O235" s="57"/>
      <c r="V235" s="57"/>
      <c r="AC235" s="57"/>
      <c r="AJ235" s="57"/>
      <c r="AQ235" s="57"/>
      <c r="AX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/>
    </row>
    <row r="236">
      <c r="H236" s="57"/>
      <c r="O236" s="57"/>
      <c r="V236" s="57"/>
      <c r="AC236" s="57"/>
      <c r="AJ236" s="57"/>
      <c r="AQ236" s="57"/>
      <c r="AX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</row>
    <row r="237">
      <c r="H237" s="57"/>
      <c r="O237" s="57"/>
      <c r="V237" s="57"/>
      <c r="AC237" s="57"/>
      <c r="AJ237" s="57"/>
      <c r="AQ237" s="57"/>
      <c r="AX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</row>
    <row r="238">
      <c r="H238" s="57"/>
      <c r="O238" s="57"/>
      <c r="V238" s="57"/>
      <c r="AC238" s="57"/>
      <c r="AJ238" s="57"/>
      <c r="AQ238" s="57"/>
      <c r="AX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</row>
    <row r="239">
      <c r="H239" s="57"/>
      <c r="O239" s="57"/>
      <c r="V239" s="57"/>
      <c r="AC239" s="57"/>
      <c r="AJ239" s="57"/>
      <c r="AQ239" s="57"/>
      <c r="AX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</row>
    <row r="240">
      <c r="H240" s="57"/>
      <c r="O240" s="57"/>
      <c r="V240" s="57"/>
      <c r="AC240" s="57"/>
      <c r="AJ240" s="57"/>
      <c r="AQ240" s="57"/>
      <c r="AX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</row>
    <row r="241">
      <c r="H241" s="57"/>
      <c r="O241" s="57"/>
      <c r="V241" s="57"/>
      <c r="AC241" s="57"/>
      <c r="AJ241" s="57"/>
      <c r="AQ241" s="57"/>
      <c r="AX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  <c r="CM241" s="57"/>
      <c r="CN241" s="57"/>
    </row>
    <row r="242">
      <c r="H242" s="57"/>
      <c r="O242" s="57"/>
      <c r="V242" s="57"/>
      <c r="AC242" s="57"/>
      <c r="AJ242" s="57"/>
      <c r="AQ242" s="57"/>
      <c r="AX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</row>
    <row r="243">
      <c r="H243" s="57"/>
      <c r="O243" s="57"/>
      <c r="V243" s="57"/>
      <c r="AC243" s="57"/>
      <c r="AJ243" s="57"/>
      <c r="AQ243" s="57"/>
      <c r="AX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</row>
    <row r="244">
      <c r="H244" s="57"/>
      <c r="O244" s="57"/>
      <c r="V244" s="57"/>
      <c r="AC244" s="57"/>
      <c r="AJ244" s="57"/>
      <c r="AQ244" s="57"/>
      <c r="AX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</row>
    <row r="245">
      <c r="H245" s="57"/>
      <c r="O245" s="57"/>
      <c r="V245" s="57"/>
      <c r="AC245" s="57"/>
      <c r="AJ245" s="57"/>
      <c r="AQ245" s="57"/>
      <c r="AX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  <c r="CM245" s="57"/>
      <c r="CN245" s="57"/>
    </row>
    <row r="246">
      <c r="H246" s="57"/>
      <c r="O246" s="57"/>
      <c r="V246" s="57"/>
      <c r="AC246" s="57"/>
      <c r="AJ246" s="57"/>
      <c r="AQ246" s="57"/>
      <c r="AX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</row>
    <row r="247">
      <c r="H247" s="57"/>
      <c r="O247" s="57"/>
      <c r="V247" s="57"/>
      <c r="AC247" s="57"/>
      <c r="AJ247" s="57"/>
      <c r="AQ247" s="57"/>
      <c r="AX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</row>
    <row r="248">
      <c r="H248" s="57"/>
      <c r="O248" s="57"/>
      <c r="V248" s="57"/>
      <c r="AC248" s="57"/>
      <c r="AJ248" s="57"/>
      <c r="AQ248" s="57"/>
      <c r="AX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  <c r="CM248" s="57"/>
      <c r="CN248" s="57"/>
    </row>
    <row r="249">
      <c r="H249" s="57"/>
      <c r="O249" s="57"/>
      <c r="V249" s="57"/>
      <c r="AC249" s="57"/>
      <c r="AJ249" s="57"/>
      <c r="AQ249" s="57"/>
      <c r="AX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</row>
    <row r="250">
      <c r="H250" s="57"/>
      <c r="O250" s="57"/>
      <c r="V250" s="57"/>
      <c r="AC250" s="57"/>
      <c r="AJ250" s="57"/>
      <c r="AQ250" s="57"/>
      <c r="AX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  <c r="CM250" s="57"/>
      <c r="CN250" s="57"/>
    </row>
    <row r="251">
      <c r="H251" s="57"/>
      <c r="O251" s="57"/>
      <c r="V251" s="57"/>
      <c r="AC251" s="57"/>
      <c r="AJ251" s="57"/>
      <c r="AQ251" s="57"/>
      <c r="AX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</row>
    <row r="252">
      <c r="H252" s="57"/>
      <c r="O252" s="57"/>
      <c r="V252" s="57"/>
      <c r="AC252" s="57"/>
      <c r="AJ252" s="57"/>
      <c r="AQ252" s="57"/>
      <c r="AX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  <c r="CM252" s="57"/>
      <c r="CN252" s="57"/>
    </row>
    <row r="253">
      <c r="H253" s="57"/>
      <c r="O253" s="57"/>
      <c r="V253" s="57"/>
      <c r="AC253" s="57"/>
      <c r="AJ253" s="57"/>
      <c r="AQ253" s="57"/>
      <c r="AX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</row>
    <row r="254">
      <c r="H254" s="57"/>
      <c r="O254" s="57"/>
      <c r="V254" s="57"/>
      <c r="AC254" s="57"/>
      <c r="AJ254" s="57"/>
      <c r="AQ254" s="57"/>
      <c r="AX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  <c r="CM254" s="57"/>
      <c r="CN254" s="57"/>
    </row>
    <row r="255">
      <c r="H255" s="57"/>
      <c r="O255" s="57"/>
      <c r="V255" s="57"/>
      <c r="AC255" s="57"/>
      <c r="AJ255" s="57"/>
      <c r="AQ255" s="57"/>
      <c r="AX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  <c r="CM255" s="57"/>
      <c r="CN255" s="57"/>
    </row>
    <row r="256">
      <c r="H256" s="57"/>
      <c r="O256" s="57"/>
      <c r="V256" s="57"/>
      <c r="AC256" s="57"/>
      <c r="AJ256" s="57"/>
      <c r="AQ256" s="57"/>
      <c r="AX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</row>
    <row r="257">
      <c r="H257" s="57"/>
      <c r="O257" s="57"/>
      <c r="V257" s="57"/>
      <c r="AC257" s="57"/>
      <c r="AJ257" s="57"/>
      <c r="AQ257" s="57"/>
      <c r="AX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  <c r="CM257" s="57"/>
      <c r="CN257" s="57"/>
    </row>
    <row r="258">
      <c r="H258" s="57"/>
      <c r="O258" s="57"/>
      <c r="V258" s="57"/>
      <c r="AC258" s="57"/>
      <c r="AJ258" s="57"/>
      <c r="AQ258" s="57"/>
      <c r="AX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  <c r="CM258" s="57"/>
      <c r="CN258" s="57"/>
    </row>
    <row r="259">
      <c r="H259" s="57"/>
      <c r="O259" s="57"/>
      <c r="V259" s="57"/>
      <c r="AC259" s="57"/>
      <c r="AJ259" s="57"/>
      <c r="AQ259" s="57"/>
      <c r="AX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  <c r="CM259" s="57"/>
      <c r="CN259" s="57"/>
    </row>
    <row r="260">
      <c r="H260" s="57"/>
      <c r="O260" s="57"/>
      <c r="V260" s="57"/>
      <c r="AC260" s="57"/>
      <c r="AJ260" s="57"/>
      <c r="AQ260" s="57"/>
      <c r="AX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  <c r="CM260" s="57"/>
      <c r="CN260" s="57"/>
    </row>
    <row r="261">
      <c r="H261" s="57"/>
      <c r="O261" s="57"/>
      <c r="V261" s="57"/>
      <c r="AC261" s="57"/>
      <c r="AJ261" s="57"/>
      <c r="AQ261" s="57"/>
      <c r="AX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  <c r="CM261" s="57"/>
      <c r="CN261" s="57"/>
    </row>
    <row r="262">
      <c r="H262" s="57"/>
      <c r="O262" s="57"/>
      <c r="V262" s="57"/>
      <c r="AC262" s="57"/>
      <c r="AJ262" s="57"/>
      <c r="AQ262" s="57"/>
      <c r="AX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  <c r="CM262" s="57"/>
      <c r="CN262" s="57"/>
    </row>
    <row r="263">
      <c r="H263" s="57"/>
      <c r="O263" s="57"/>
      <c r="V263" s="57"/>
      <c r="AC263" s="57"/>
      <c r="AJ263" s="57"/>
      <c r="AQ263" s="57"/>
      <c r="AX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</row>
    <row r="264">
      <c r="H264" s="57"/>
      <c r="O264" s="57"/>
      <c r="V264" s="57"/>
      <c r="AC264" s="57"/>
      <c r="AJ264" s="57"/>
      <c r="AQ264" s="57"/>
      <c r="AX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</row>
    <row r="265">
      <c r="H265" s="57"/>
      <c r="O265" s="57"/>
      <c r="V265" s="57"/>
      <c r="AC265" s="57"/>
      <c r="AJ265" s="57"/>
      <c r="AQ265" s="57"/>
      <c r="AX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</row>
    <row r="266">
      <c r="H266" s="57"/>
      <c r="O266" s="57"/>
      <c r="V266" s="57"/>
      <c r="AC266" s="57"/>
      <c r="AJ266" s="57"/>
      <c r="AQ266" s="57"/>
      <c r="AX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</row>
    <row r="267">
      <c r="H267" s="57"/>
      <c r="O267" s="57"/>
      <c r="V267" s="57"/>
      <c r="AC267" s="57"/>
      <c r="AJ267" s="57"/>
      <c r="AQ267" s="57"/>
      <c r="AX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</row>
    <row r="268">
      <c r="H268" s="57"/>
      <c r="O268" s="57"/>
      <c r="V268" s="57"/>
      <c r="AC268" s="57"/>
      <c r="AJ268" s="57"/>
      <c r="AQ268" s="57"/>
      <c r="AX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</row>
    <row r="269">
      <c r="H269" s="57"/>
      <c r="O269" s="57"/>
      <c r="V269" s="57"/>
      <c r="AC269" s="57"/>
      <c r="AJ269" s="57"/>
      <c r="AQ269" s="57"/>
      <c r="AX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</row>
    <row r="270">
      <c r="H270" s="57"/>
      <c r="O270" s="57"/>
      <c r="V270" s="57"/>
      <c r="AC270" s="57"/>
      <c r="AJ270" s="57"/>
      <c r="AQ270" s="57"/>
      <c r="AX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</row>
    <row r="271">
      <c r="H271" s="57"/>
      <c r="O271" s="57"/>
      <c r="V271" s="57"/>
      <c r="AC271" s="57"/>
      <c r="AJ271" s="57"/>
      <c r="AQ271" s="57"/>
      <c r="AX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</row>
    <row r="272">
      <c r="H272" s="57"/>
      <c r="O272" s="57"/>
      <c r="V272" s="57"/>
      <c r="AC272" s="57"/>
      <c r="AJ272" s="57"/>
      <c r="AQ272" s="57"/>
      <c r="AX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</row>
    <row r="273">
      <c r="H273" s="57"/>
      <c r="O273" s="57"/>
      <c r="V273" s="57"/>
      <c r="AC273" s="57"/>
      <c r="AJ273" s="57"/>
      <c r="AQ273" s="57"/>
      <c r="AX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</row>
    <row r="274">
      <c r="H274" s="57"/>
      <c r="O274" s="57"/>
      <c r="V274" s="57"/>
      <c r="AC274" s="57"/>
      <c r="AJ274" s="57"/>
      <c r="AQ274" s="57"/>
      <c r="AX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</row>
    <row r="275">
      <c r="H275" s="57"/>
      <c r="O275" s="57"/>
      <c r="V275" s="57"/>
      <c r="AC275" s="57"/>
      <c r="AJ275" s="57"/>
      <c r="AQ275" s="57"/>
      <c r="AX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</row>
    <row r="276">
      <c r="H276" s="57"/>
      <c r="O276" s="57"/>
      <c r="V276" s="57"/>
      <c r="AC276" s="57"/>
      <c r="AJ276" s="57"/>
      <c r="AQ276" s="57"/>
      <c r="AX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</row>
    <row r="277">
      <c r="H277" s="57"/>
      <c r="O277" s="57"/>
      <c r="V277" s="57"/>
      <c r="AC277" s="57"/>
      <c r="AJ277" s="57"/>
      <c r="AQ277" s="57"/>
      <c r="AX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</row>
    <row r="278">
      <c r="H278" s="57"/>
      <c r="O278" s="57"/>
      <c r="V278" s="57"/>
      <c r="AC278" s="57"/>
      <c r="AJ278" s="57"/>
      <c r="AQ278" s="57"/>
      <c r="AX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</row>
    <row r="279">
      <c r="H279" s="57"/>
      <c r="O279" s="57"/>
      <c r="V279" s="57"/>
      <c r="AC279" s="57"/>
      <c r="AJ279" s="57"/>
      <c r="AQ279" s="57"/>
      <c r="AX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</row>
    <row r="280">
      <c r="H280" s="57"/>
      <c r="O280" s="57"/>
      <c r="V280" s="57"/>
      <c r="AC280" s="57"/>
      <c r="AJ280" s="57"/>
      <c r="AQ280" s="57"/>
      <c r="AX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</row>
    <row r="281">
      <c r="H281" s="57"/>
      <c r="O281" s="57"/>
      <c r="V281" s="57"/>
      <c r="AC281" s="57"/>
      <c r="AJ281" s="57"/>
      <c r="AQ281" s="57"/>
      <c r="AX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</row>
    <row r="282">
      <c r="H282" s="57"/>
      <c r="O282" s="57"/>
      <c r="V282" s="57"/>
      <c r="AC282" s="57"/>
      <c r="AJ282" s="57"/>
      <c r="AQ282" s="57"/>
      <c r="AX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</row>
    <row r="283">
      <c r="H283" s="57"/>
      <c r="O283" s="57"/>
      <c r="V283" s="57"/>
      <c r="AC283" s="57"/>
      <c r="AJ283" s="57"/>
      <c r="AQ283" s="57"/>
      <c r="AX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</row>
    <row r="284">
      <c r="H284" s="57"/>
      <c r="O284" s="57"/>
      <c r="V284" s="57"/>
      <c r="AC284" s="57"/>
      <c r="AJ284" s="57"/>
      <c r="AQ284" s="57"/>
      <c r="AX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</row>
    <row r="285">
      <c r="H285" s="57"/>
      <c r="O285" s="57"/>
      <c r="V285" s="57"/>
      <c r="AC285" s="57"/>
      <c r="AJ285" s="57"/>
      <c r="AQ285" s="57"/>
      <c r="AX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</row>
    <row r="286">
      <c r="H286" s="57"/>
      <c r="O286" s="57"/>
      <c r="V286" s="57"/>
      <c r="AC286" s="57"/>
      <c r="AJ286" s="57"/>
      <c r="AQ286" s="57"/>
      <c r="AX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</row>
    <row r="287">
      <c r="H287" s="57"/>
      <c r="O287" s="57"/>
      <c r="V287" s="57"/>
      <c r="AC287" s="57"/>
      <c r="AJ287" s="57"/>
      <c r="AQ287" s="57"/>
      <c r="AX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</row>
    <row r="288">
      <c r="H288" s="57"/>
      <c r="O288" s="57"/>
      <c r="V288" s="57"/>
      <c r="AC288" s="57"/>
      <c r="AJ288" s="57"/>
      <c r="AQ288" s="57"/>
      <c r="AX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</row>
    <row r="289">
      <c r="H289" s="57"/>
      <c r="O289" s="57"/>
      <c r="V289" s="57"/>
      <c r="AC289" s="57"/>
      <c r="AJ289" s="57"/>
      <c r="AQ289" s="57"/>
      <c r="AX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</row>
    <row r="290">
      <c r="H290" s="57"/>
      <c r="O290" s="57"/>
      <c r="V290" s="57"/>
      <c r="AC290" s="57"/>
      <c r="AJ290" s="57"/>
      <c r="AQ290" s="57"/>
      <c r="AX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</row>
    <row r="291">
      <c r="H291" s="57"/>
      <c r="O291" s="57"/>
      <c r="V291" s="57"/>
      <c r="AC291" s="57"/>
      <c r="AJ291" s="57"/>
      <c r="AQ291" s="57"/>
      <c r="AX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</row>
    <row r="292">
      <c r="H292" s="57"/>
      <c r="O292" s="57"/>
      <c r="V292" s="57"/>
      <c r="AC292" s="57"/>
      <c r="AJ292" s="57"/>
      <c r="AQ292" s="57"/>
      <c r="AX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</row>
    <row r="293">
      <c r="H293" s="57"/>
      <c r="O293" s="57"/>
      <c r="V293" s="57"/>
      <c r="AC293" s="57"/>
      <c r="AJ293" s="57"/>
      <c r="AQ293" s="57"/>
      <c r="AX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</row>
    <row r="294">
      <c r="H294" s="57"/>
      <c r="O294" s="57"/>
      <c r="V294" s="57"/>
      <c r="AC294" s="57"/>
      <c r="AJ294" s="57"/>
      <c r="AQ294" s="57"/>
      <c r="AX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</row>
    <row r="295">
      <c r="H295" s="57"/>
      <c r="O295" s="57"/>
      <c r="V295" s="57"/>
      <c r="AC295" s="57"/>
      <c r="AJ295" s="57"/>
      <c r="AQ295" s="57"/>
      <c r="AX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</row>
    <row r="296">
      <c r="H296" s="57"/>
      <c r="O296" s="57"/>
      <c r="V296" s="57"/>
      <c r="AC296" s="57"/>
      <c r="AJ296" s="57"/>
      <c r="AQ296" s="57"/>
      <c r="AX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</row>
    <row r="297">
      <c r="H297" s="57"/>
      <c r="O297" s="57"/>
      <c r="V297" s="57"/>
      <c r="AC297" s="57"/>
      <c r="AJ297" s="57"/>
      <c r="AQ297" s="57"/>
      <c r="AX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</row>
    <row r="298">
      <c r="H298" s="57"/>
      <c r="O298" s="57"/>
      <c r="V298" s="57"/>
      <c r="AC298" s="57"/>
      <c r="AJ298" s="57"/>
      <c r="AQ298" s="57"/>
      <c r="AX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</row>
    <row r="299">
      <c r="H299" s="57"/>
      <c r="O299" s="57"/>
      <c r="V299" s="57"/>
      <c r="AC299" s="57"/>
      <c r="AJ299" s="57"/>
      <c r="AQ299" s="57"/>
      <c r="AX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</row>
    <row r="300">
      <c r="H300" s="57"/>
      <c r="O300" s="57"/>
      <c r="V300" s="57"/>
      <c r="AC300" s="57"/>
      <c r="AJ300" s="57"/>
      <c r="AQ300" s="57"/>
      <c r="AX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</row>
    <row r="301">
      <c r="H301" s="57"/>
      <c r="O301" s="57"/>
      <c r="V301" s="57"/>
      <c r="AC301" s="57"/>
      <c r="AJ301" s="57"/>
      <c r="AQ301" s="57"/>
      <c r="AX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</row>
    <row r="302">
      <c r="H302" s="57"/>
      <c r="O302" s="57"/>
      <c r="V302" s="57"/>
      <c r="AC302" s="57"/>
      <c r="AJ302" s="57"/>
      <c r="AQ302" s="57"/>
      <c r="AX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</row>
    <row r="303">
      <c r="H303" s="57"/>
      <c r="O303" s="57"/>
      <c r="V303" s="57"/>
      <c r="AC303" s="57"/>
      <c r="AJ303" s="57"/>
      <c r="AQ303" s="57"/>
      <c r="AX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</row>
    <row r="304">
      <c r="H304" s="57"/>
      <c r="O304" s="57"/>
      <c r="V304" s="57"/>
      <c r="AC304" s="57"/>
      <c r="AJ304" s="57"/>
      <c r="AQ304" s="57"/>
      <c r="AX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</row>
    <row r="305">
      <c r="H305" s="57"/>
      <c r="O305" s="57"/>
      <c r="V305" s="57"/>
      <c r="AC305" s="57"/>
      <c r="AJ305" s="57"/>
      <c r="AQ305" s="57"/>
      <c r="AX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</row>
    <row r="306">
      <c r="H306" s="57"/>
      <c r="O306" s="57"/>
      <c r="V306" s="57"/>
      <c r="AC306" s="57"/>
      <c r="AJ306" s="57"/>
      <c r="AQ306" s="57"/>
      <c r="AX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</row>
    <row r="307">
      <c r="H307" s="57"/>
      <c r="O307" s="57"/>
      <c r="V307" s="57"/>
      <c r="AC307" s="57"/>
      <c r="AJ307" s="57"/>
      <c r="AQ307" s="57"/>
      <c r="AX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</row>
    <row r="308">
      <c r="H308" s="57"/>
      <c r="O308" s="57"/>
      <c r="V308" s="57"/>
      <c r="AC308" s="57"/>
      <c r="AJ308" s="57"/>
      <c r="AQ308" s="57"/>
      <c r="AX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</row>
    <row r="309">
      <c r="H309" s="57"/>
      <c r="O309" s="57"/>
      <c r="V309" s="57"/>
      <c r="AC309" s="57"/>
      <c r="AJ309" s="57"/>
      <c r="AQ309" s="57"/>
      <c r="AX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</row>
    <row r="310">
      <c r="H310" s="57"/>
      <c r="O310" s="57"/>
      <c r="V310" s="57"/>
      <c r="AC310" s="57"/>
      <c r="AJ310" s="57"/>
      <c r="AQ310" s="57"/>
      <c r="AX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  <c r="CM310" s="57"/>
      <c r="CN310" s="57"/>
    </row>
    <row r="311">
      <c r="H311" s="57"/>
      <c r="O311" s="57"/>
      <c r="V311" s="57"/>
      <c r="AC311" s="57"/>
      <c r="AJ311" s="57"/>
      <c r="AQ311" s="57"/>
      <c r="AX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</row>
    <row r="312">
      <c r="H312" s="57"/>
      <c r="O312" s="57"/>
      <c r="V312" s="57"/>
      <c r="AC312" s="57"/>
      <c r="AJ312" s="57"/>
      <c r="AQ312" s="57"/>
      <c r="AX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</row>
    <row r="313">
      <c r="H313" s="57"/>
      <c r="O313" s="57"/>
      <c r="V313" s="57"/>
      <c r="AC313" s="57"/>
      <c r="AJ313" s="57"/>
      <c r="AQ313" s="57"/>
      <c r="AX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</row>
    <row r="314">
      <c r="H314" s="57"/>
      <c r="O314" s="57"/>
      <c r="V314" s="57"/>
      <c r="AC314" s="57"/>
      <c r="AJ314" s="57"/>
      <c r="AQ314" s="57"/>
      <c r="AX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</row>
    <row r="315">
      <c r="H315" s="57"/>
      <c r="O315" s="57"/>
      <c r="V315" s="57"/>
      <c r="AC315" s="57"/>
      <c r="AJ315" s="57"/>
      <c r="AQ315" s="57"/>
      <c r="AX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</row>
    <row r="316">
      <c r="H316" s="57"/>
      <c r="O316" s="57"/>
      <c r="V316" s="57"/>
      <c r="AC316" s="57"/>
      <c r="AJ316" s="57"/>
      <c r="AQ316" s="57"/>
      <c r="AX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</row>
    <row r="317">
      <c r="H317" s="57"/>
      <c r="O317" s="57"/>
      <c r="V317" s="57"/>
      <c r="AC317" s="57"/>
      <c r="AJ317" s="57"/>
      <c r="AQ317" s="57"/>
      <c r="AX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</row>
    <row r="318">
      <c r="H318" s="57"/>
      <c r="O318" s="57"/>
      <c r="V318" s="57"/>
      <c r="AC318" s="57"/>
      <c r="AJ318" s="57"/>
      <c r="AQ318" s="57"/>
      <c r="AX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</row>
    <row r="319">
      <c r="H319" s="57"/>
      <c r="O319" s="57"/>
      <c r="V319" s="57"/>
      <c r="AC319" s="57"/>
      <c r="AJ319" s="57"/>
      <c r="AQ319" s="57"/>
      <c r="AX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</row>
    <row r="320">
      <c r="H320" s="57"/>
      <c r="O320" s="57"/>
      <c r="V320" s="57"/>
      <c r="AC320" s="57"/>
      <c r="AJ320" s="57"/>
      <c r="AQ320" s="57"/>
      <c r="AX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</row>
    <row r="321">
      <c r="H321" s="57"/>
      <c r="O321" s="57"/>
      <c r="V321" s="57"/>
      <c r="AC321" s="57"/>
      <c r="AJ321" s="57"/>
      <c r="AQ321" s="57"/>
      <c r="AX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</row>
    <row r="322">
      <c r="H322" s="57"/>
      <c r="O322" s="57"/>
      <c r="V322" s="57"/>
      <c r="AC322" s="57"/>
      <c r="AJ322" s="57"/>
      <c r="AQ322" s="57"/>
      <c r="AX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</row>
    <row r="323">
      <c r="H323" s="57"/>
      <c r="O323" s="57"/>
      <c r="V323" s="57"/>
      <c r="AC323" s="57"/>
      <c r="AJ323" s="57"/>
      <c r="AQ323" s="57"/>
      <c r="AX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</row>
    <row r="324">
      <c r="H324" s="57"/>
      <c r="O324" s="57"/>
      <c r="V324" s="57"/>
      <c r="AC324" s="57"/>
      <c r="AJ324" s="57"/>
      <c r="AQ324" s="57"/>
      <c r="AX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</row>
    <row r="325">
      <c r="H325" s="57"/>
      <c r="O325" s="57"/>
      <c r="V325" s="57"/>
      <c r="AC325" s="57"/>
      <c r="AJ325" s="57"/>
      <c r="AQ325" s="57"/>
      <c r="AX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</row>
    <row r="326">
      <c r="H326" s="57"/>
      <c r="O326" s="57"/>
      <c r="V326" s="57"/>
      <c r="AC326" s="57"/>
      <c r="AJ326" s="57"/>
      <c r="AQ326" s="57"/>
      <c r="AX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</row>
    <row r="327">
      <c r="H327" s="57"/>
      <c r="O327" s="57"/>
      <c r="V327" s="57"/>
      <c r="AC327" s="57"/>
      <c r="AJ327" s="57"/>
      <c r="AQ327" s="57"/>
      <c r="AX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</row>
    <row r="328">
      <c r="H328" s="57"/>
      <c r="O328" s="57"/>
      <c r="V328" s="57"/>
      <c r="AC328" s="57"/>
      <c r="AJ328" s="57"/>
      <c r="AQ328" s="57"/>
      <c r="AX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</row>
    <row r="329">
      <c r="H329" s="57"/>
      <c r="O329" s="57"/>
      <c r="V329" s="57"/>
      <c r="AC329" s="57"/>
      <c r="AJ329" s="57"/>
      <c r="AQ329" s="57"/>
      <c r="AX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</row>
    <row r="330">
      <c r="H330" s="57"/>
      <c r="O330" s="57"/>
      <c r="V330" s="57"/>
      <c r="AC330" s="57"/>
      <c r="AJ330" s="57"/>
      <c r="AQ330" s="57"/>
      <c r="AX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</row>
    <row r="331">
      <c r="H331" s="57"/>
      <c r="O331" s="57"/>
      <c r="V331" s="57"/>
      <c r="AC331" s="57"/>
      <c r="AJ331" s="57"/>
      <c r="AQ331" s="57"/>
      <c r="AX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</row>
    <row r="332">
      <c r="H332" s="57"/>
      <c r="O332" s="57"/>
      <c r="V332" s="57"/>
      <c r="AC332" s="57"/>
      <c r="AJ332" s="57"/>
      <c r="AQ332" s="57"/>
      <c r="AX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</row>
    <row r="333">
      <c r="H333" s="57"/>
      <c r="O333" s="57"/>
      <c r="V333" s="57"/>
      <c r="AC333" s="57"/>
      <c r="AJ333" s="57"/>
      <c r="AQ333" s="57"/>
      <c r="AX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</row>
    <row r="334">
      <c r="H334" s="57"/>
      <c r="O334" s="57"/>
      <c r="V334" s="57"/>
      <c r="AC334" s="57"/>
      <c r="AJ334" s="57"/>
      <c r="AQ334" s="57"/>
      <c r="AX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</row>
    <row r="335">
      <c r="H335" s="57"/>
      <c r="O335" s="57"/>
      <c r="V335" s="57"/>
      <c r="AC335" s="57"/>
      <c r="AJ335" s="57"/>
      <c r="AQ335" s="57"/>
      <c r="AX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</row>
    <row r="336">
      <c r="H336" s="57"/>
      <c r="O336" s="57"/>
      <c r="V336" s="57"/>
      <c r="AC336" s="57"/>
      <c r="AJ336" s="57"/>
      <c r="AQ336" s="57"/>
      <c r="AX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</row>
    <row r="337">
      <c r="H337" s="57"/>
      <c r="O337" s="57"/>
      <c r="V337" s="57"/>
      <c r="AC337" s="57"/>
      <c r="AJ337" s="57"/>
      <c r="AQ337" s="57"/>
      <c r="AX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</row>
    <row r="338">
      <c r="H338" s="57"/>
      <c r="O338" s="57"/>
      <c r="V338" s="57"/>
      <c r="AC338" s="57"/>
      <c r="AJ338" s="57"/>
      <c r="AQ338" s="57"/>
      <c r="AX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</row>
    <row r="339">
      <c r="H339" s="57"/>
      <c r="O339" s="57"/>
      <c r="V339" s="57"/>
      <c r="AC339" s="57"/>
      <c r="AJ339" s="57"/>
      <c r="AQ339" s="57"/>
      <c r="AX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</row>
    <row r="340">
      <c r="H340" s="57"/>
      <c r="O340" s="57"/>
      <c r="V340" s="57"/>
      <c r="AC340" s="57"/>
      <c r="AJ340" s="57"/>
      <c r="AQ340" s="57"/>
      <c r="AX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</row>
    <row r="341">
      <c r="H341" s="57"/>
      <c r="O341" s="57"/>
      <c r="V341" s="57"/>
      <c r="AC341" s="57"/>
      <c r="AJ341" s="57"/>
      <c r="AQ341" s="57"/>
      <c r="AX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</row>
    <row r="342">
      <c r="H342" s="57"/>
      <c r="O342" s="57"/>
      <c r="V342" s="57"/>
      <c r="AC342" s="57"/>
      <c r="AJ342" s="57"/>
      <c r="AQ342" s="57"/>
      <c r="AX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</row>
    <row r="343">
      <c r="H343" s="57"/>
      <c r="O343" s="57"/>
      <c r="V343" s="57"/>
      <c r="AC343" s="57"/>
      <c r="AJ343" s="57"/>
      <c r="AQ343" s="57"/>
      <c r="AX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  <c r="CM343" s="57"/>
      <c r="CN343" s="57"/>
    </row>
    <row r="344">
      <c r="H344" s="57"/>
      <c r="O344" s="57"/>
      <c r="V344" s="57"/>
      <c r="AC344" s="57"/>
      <c r="AJ344" s="57"/>
      <c r="AQ344" s="57"/>
      <c r="AX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</row>
    <row r="345">
      <c r="H345" s="57"/>
      <c r="O345" s="57"/>
      <c r="V345" s="57"/>
      <c r="AC345" s="57"/>
      <c r="AJ345" s="57"/>
      <c r="AQ345" s="57"/>
      <c r="AX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</row>
    <row r="346">
      <c r="H346" s="57"/>
      <c r="O346" s="57"/>
      <c r="V346" s="57"/>
      <c r="AC346" s="57"/>
      <c r="AJ346" s="57"/>
      <c r="AQ346" s="57"/>
      <c r="AX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</row>
    <row r="347">
      <c r="H347" s="57"/>
      <c r="O347" s="57"/>
      <c r="V347" s="57"/>
      <c r="AC347" s="57"/>
      <c r="AJ347" s="57"/>
      <c r="AQ347" s="57"/>
      <c r="AX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</row>
    <row r="348">
      <c r="H348" s="57"/>
      <c r="O348" s="57"/>
      <c r="V348" s="57"/>
      <c r="AC348" s="57"/>
      <c r="AJ348" s="57"/>
      <c r="AQ348" s="57"/>
      <c r="AX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</row>
    <row r="349">
      <c r="H349" s="57"/>
      <c r="O349" s="57"/>
      <c r="V349" s="57"/>
      <c r="AC349" s="57"/>
      <c r="AJ349" s="57"/>
      <c r="AQ349" s="57"/>
      <c r="AX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</row>
    <row r="350">
      <c r="H350" s="57"/>
      <c r="O350" s="57"/>
      <c r="V350" s="57"/>
      <c r="AC350" s="57"/>
      <c r="AJ350" s="57"/>
      <c r="AQ350" s="57"/>
      <c r="AX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</row>
    <row r="351">
      <c r="H351" s="57"/>
      <c r="O351" s="57"/>
      <c r="V351" s="57"/>
      <c r="AC351" s="57"/>
      <c r="AJ351" s="57"/>
      <c r="AQ351" s="57"/>
      <c r="AX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</row>
    <row r="352">
      <c r="H352" s="57"/>
      <c r="O352" s="57"/>
      <c r="V352" s="57"/>
      <c r="AC352" s="57"/>
      <c r="AJ352" s="57"/>
      <c r="AQ352" s="57"/>
      <c r="AX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</row>
    <row r="353">
      <c r="H353" s="57"/>
      <c r="O353" s="57"/>
      <c r="V353" s="57"/>
      <c r="AC353" s="57"/>
      <c r="AJ353" s="57"/>
      <c r="AQ353" s="57"/>
      <c r="AX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</row>
    <row r="354">
      <c r="H354" s="57"/>
      <c r="O354" s="57"/>
      <c r="V354" s="57"/>
      <c r="AC354" s="57"/>
      <c r="AJ354" s="57"/>
      <c r="AQ354" s="57"/>
      <c r="AX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</row>
    <row r="355">
      <c r="H355" s="57"/>
      <c r="O355" s="57"/>
      <c r="V355" s="57"/>
      <c r="AC355" s="57"/>
      <c r="AJ355" s="57"/>
      <c r="AQ355" s="57"/>
      <c r="AX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</row>
    <row r="356">
      <c r="H356" s="57"/>
      <c r="O356" s="57"/>
      <c r="V356" s="57"/>
      <c r="AC356" s="57"/>
      <c r="AJ356" s="57"/>
      <c r="AQ356" s="57"/>
      <c r="AX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</row>
    <row r="357">
      <c r="H357" s="57"/>
      <c r="O357" s="57"/>
      <c r="V357" s="57"/>
      <c r="AC357" s="57"/>
      <c r="AJ357" s="57"/>
      <c r="AQ357" s="57"/>
      <c r="AX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</row>
    <row r="358">
      <c r="H358" s="57"/>
      <c r="O358" s="57"/>
      <c r="V358" s="57"/>
      <c r="AC358" s="57"/>
      <c r="AJ358" s="57"/>
      <c r="AQ358" s="57"/>
      <c r="AX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</row>
    <row r="359">
      <c r="H359" s="57"/>
      <c r="O359" s="57"/>
      <c r="V359" s="57"/>
      <c r="AC359" s="57"/>
      <c r="AJ359" s="57"/>
      <c r="AQ359" s="57"/>
      <c r="AX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</row>
    <row r="360">
      <c r="H360" s="57"/>
      <c r="O360" s="57"/>
      <c r="V360" s="57"/>
      <c r="AC360" s="57"/>
      <c r="AJ360" s="57"/>
      <c r="AQ360" s="57"/>
      <c r="AX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</row>
    <row r="361">
      <c r="H361" s="57"/>
      <c r="O361" s="57"/>
      <c r="V361" s="57"/>
      <c r="AC361" s="57"/>
      <c r="AJ361" s="57"/>
      <c r="AQ361" s="57"/>
      <c r="AX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</row>
    <row r="362">
      <c r="H362" s="57"/>
      <c r="O362" s="57"/>
      <c r="V362" s="57"/>
      <c r="AC362" s="57"/>
      <c r="AJ362" s="57"/>
      <c r="AQ362" s="57"/>
      <c r="AX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</row>
    <row r="363">
      <c r="H363" s="57"/>
      <c r="O363" s="57"/>
      <c r="V363" s="57"/>
      <c r="AC363" s="57"/>
      <c r="AJ363" s="57"/>
      <c r="AQ363" s="57"/>
      <c r="AX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</row>
    <row r="364">
      <c r="H364" s="57"/>
      <c r="O364" s="57"/>
      <c r="V364" s="57"/>
      <c r="AC364" s="57"/>
      <c r="AJ364" s="57"/>
      <c r="AQ364" s="57"/>
      <c r="AX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</row>
    <row r="365">
      <c r="H365" s="57"/>
      <c r="O365" s="57"/>
      <c r="V365" s="57"/>
      <c r="AC365" s="57"/>
      <c r="AJ365" s="57"/>
      <c r="AQ365" s="57"/>
      <c r="AX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</row>
    <row r="366">
      <c r="H366" s="57"/>
      <c r="O366" s="57"/>
      <c r="V366" s="57"/>
      <c r="AC366" s="57"/>
      <c r="AJ366" s="57"/>
      <c r="AQ366" s="57"/>
      <c r="AX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</row>
    <row r="367">
      <c r="H367" s="57"/>
      <c r="O367" s="57"/>
      <c r="V367" s="57"/>
      <c r="AC367" s="57"/>
      <c r="AJ367" s="57"/>
      <c r="AQ367" s="57"/>
      <c r="AX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  <c r="CM367" s="57"/>
      <c r="CN367" s="57"/>
    </row>
    <row r="368">
      <c r="H368" s="57"/>
      <c r="O368" s="57"/>
      <c r="V368" s="57"/>
      <c r="AC368" s="57"/>
      <c r="AJ368" s="57"/>
      <c r="AQ368" s="57"/>
      <c r="AX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</row>
    <row r="369">
      <c r="H369" s="57"/>
      <c r="O369" s="57"/>
      <c r="V369" s="57"/>
      <c r="AC369" s="57"/>
      <c r="AJ369" s="57"/>
      <c r="AQ369" s="57"/>
      <c r="AX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  <c r="CM369" s="57"/>
      <c r="CN369" s="57"/>
    </row>
    <row r="370">
      <c r="H370" s="57"/>
      <c r="O370" s="57"/>
      <c r="V370" s="57"/>
      <c r="AC370" s="57"/>
      <c r="AJ370" s="57"/>
      <c r="AQ370" s="57"/>
      <c r="AX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</row>
    <row r="371">
      <c r="H371" s="57"/>
      <c r="O371" s="57"/>
      <c r="V371" s="57"/>
      <c r="AC371" s="57"/>
      <c r="AJ371" s="57"/>
      <c r="AQ371" s="57"/>
      <c r="AX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57"/>
    </row>
    <row r="372">
      <c r="H372" s="57"/>
      <c r="O372" s="57"/>
      <c r="V372" s="57"/>
      <c r="AC372" s="57"/>
      <c r="AJ372" s="57"/>
      <c r="AQ372" s="57"/>
      <c r="AX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</row>
    <row r="373">
      <c r="H373" s="57"/>
      <c r="O373" s="57"/>
      <c r="V373" s="57"/>
      <c r="AC373" s="57"/>
      <c r="AJ373" s="57"/>
      <c r="AQ373" s="57"/>
      <c r="AX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</row>
    <row r="374">
      <c r="H374" s="57"/>
      <c r="O374" s="57"/>
      <c r="V374" s="57"/>
      <c r="AC374" s="57"/>
      <c r="AJ374" s="57"/>
      <c r="AQ374" s="57"/>
      <c r="AX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  <c r="CM374" s="57"/>
      <c r="CN374" s="57"/>
    </row>
    <row r="375">
      <c r="H375" s="57"/>
      <c r="O375" s="57"/>
      <c r="V375" s="57"/>
      <c r="AC375" s="57"/>
      <c r="AJ375" s="57"/>
      <c r="AQ375" s="57"/>
      <c r="AX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</row>
    <row r="376">
      <c r="H376" s="57"/>
      <c r="O376" s="57"/>
      <c r="V376" s="57"/>
      <c r="AC376" s="57"/>
      <c r="AJ376" s="57"/>
      <c r="AQ376" s="57"/>
      <c r="AX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  <c r="CM376" s="57"/>
      <c r="CN376" s="57"/>
    </row>
    <row r="377">
      <c r="H377" s="57"/>
      <c r="O377" s="57"/>
      <c r="V377" s="57"/>
      <c r="AC377" s="57"/>
      <c r="AJ377" s="57"/>
      <c r="AQ377" s="57"/>
      <c r="AX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</row>
    <row r="378">
      <c r="H378" s="57"/>
      <c r="O378" s="57"/>
      <c r="V378" s="57"/>
      <c r="AC378" s="57"/>
      <c r="AJ378" s="57"/>
      <c r="AQ378" s="57"/>
      <c r="AX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  <c r="CM378" s="57"/>
      <c r="CN378" s="57"/>
    </row>
    <row r="379">
      <c r="H379" s="57"/>
      <c r="O379" s="57"/>
      <c r="V379" s="57"/>
      <c r="AC379" s="57"/>
      <c r="AJ379" s="57"/>
      <c r="AQ379" s="57"/>
      <c r="AX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</row>
    <row r="380">
      <c r="H380" s="57"/>
      <c r="O380" s="57"/>
      <c r="V380" s="57"/>
      <c r="AC380" s="57"/>
      <c r="AJ380" s="57"/>
      <c r="AQ380" s="57"/>
      <c r="AX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  <c r="CM380" s="57"/>
      <c r="CN380" s="57"/>
    </row>
    <row r="381">
      <c r="H381" s="57"/>
      <c r="O381" s="57"/>
      <c r="V381" s="57"/>
      <c r="AC381" s="57"/>
      <c r="AJ381" s="57"/>
      <c r="AQ381" s="57"/>
      <c r="AX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</row>
    <row r="382">
      <c r="H382" s="57"/>
      <c r="O382" s="57"/>
      <c r="V382" s="57"/>
      <c r="AC382" s="57"/>
      <c r="AJ382" s="57"/>
      <c r="AQ382" s="57"/>
      <c r="AX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  <c r="CM382" s="57"/>
      <c r="CN382" s="57"/>
    </row>
    <row r="383">
      <c r="H383" s="57"/>
      <c r="O383" s="57"/>
      <c r="V383" s="57"/>
      <c r="AC383" s="57"/>
      <c r="AJ383" s="57"/>
      <c r="AQ383" s="57"/>
      <c r="AX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  <c r="CM383" s="57"/>
      <c r="CN383" s="57"/>
    </row>
    <row r="384">
      <c r="H384" s="57"/>
      <c r="O384" s="57"/>
      <c r="V384" s="57"/>
      <c r="AC384" s="57"/>
      <c r="AJ384" s="57"/>
      <c r="AQ384" s="57"/>
      <c r="AX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</row>
    <row r="385">
      <c r="H385" s="57"/>
      <c r="O385" s="57"/>
      <c r="V385" s="57"/>
      <c r="AC385" s="57"/>
      <c r="AJ385" s="57"/>
      <c r="AQ385" s="57"/>
      <c r="AX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  <c r="CM385" s="57"/>
      <c r="CN385" s="57"/>
    </row>
    <row r="386">
      <c r="H386" s="57"/>
      <c r="O386" s="57"/>
      <c r="V386" s="57"/>
      <c r="AC386" s="57"/>
      <c r="AJ386" s="57"/>
      <c r="AQ386" s="57"/>
      <c r="AX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  <c r="CM386" s="57"/>
      <c r="CN386" s="57"/>
    </row>
    <row r="387">
      <c r="H387" s="57"/>
      <c r="O387" s="57"/>
      <c r="V387" s="57"/>
      <c r="AC387" s="57"/>
      <c r="AJ387" s="57"/>
      <c r="AQ387" s="57"/>
      <c r="AX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  <c r="CM387" s="57"/>
      <c r="CN387" s="57"/>
    </row>
    <row r="388">
      <c r="H388" s="57"/>
      <c r="O388" s="57"/>
      <c r="V388" s="57"/>
      <c r="AC388" s="57"/>
      <c r="AJ388" s="57"/>
      <c r="AQ388" s="57"/>
      <c r="AX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  <c r="CM388" s="57"/>
      <c r="CN388" s="57"/>
    </row>
    <row r="389">
      <c r="H389" s="57"/>
      <c r="O389" s="57"/>
      <c r="V389" s="57"/>
      <c r="AC389" s="57"/>
      <c r="AJ389" s="57"/>
      <c r="AQ389" s="57"/>
      <c r="AX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  <c r="CM389" s="57"/>
      <c r="CN389" s="57"/>
    </row>
    <row r="390">
      <c r="H390" s="57"/>
      <c r="O390" s="57"/>
      <c r="V390" s="57"/>
      <c r="AC390" s="57"/>
      <c r="AJ390" s="57"/>
      <c r="AQ390" s="57"/>
      <c r="AX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  <c r="CM390" s="57"/>
      <c r="CN390" s="57"/>
    </row>
    <row r="391">
      <c r="H391" s="57"/>
      <c r="O391" s="57"/>
      <c r="V391" s="57"/>
      <c r="AC391" s="57"/>
      <c r="AJ391" s="57"/>
      <c r="AQ391" s="57"/>
      <c r="AX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57"/>
    </row>
    <row r="392">
      <c r="H392" s="57"/>
      <c r="O392" s="57"/>
      <c r="V392" s="57"/>
      <c r="AC392" s="57"/>
      <c r="AJ392" s="57"/>
      <c r="AQ392" s="57"/>
      <c r="AX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  <c r="CM392" s="57"/>
      <c r="CN392" s="57"/>
    </row>
    <row r="393">
      <c r="H393" s="57"/>
      <c r="O393" s="57"/>
      <c r="V393" s="57"/>
      <c r="AC393" s="57"/>
      <c r="AJ393" s="57"/>
      <c r="AQ393" s="57"/>
      <c r="AX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</row>
    <row r="394">
      <c r="H394" s="57"/>
      <c r="O394" s="57"/>
      <c r="V394" s="57"/>
      <c r="AC394" s="57"/>
      <c r="AJ394" s="57"/>
      <c r="AQ394" s="57"/>
      <c r="AX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  <c r="CM394" s="57"/>
      <c r="CN394" s="57"/>
    </row>
    <row r="395">
      <c r="H395" s="57"/>
      <c r="O395" s="57"/>
      <c r="V395" s="57"/>
      <c r="AC395" s="57"/>
      <c r="AJ395" s="57"/>
      <c r="AQ395" s="57"/>
      <c r="AX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</row>
    <row r="396">
      <c r="H396" s="57"/>
      <c r="O396" s="57"/>
      <c r="V396" s="57"/>
      <c r="AC396" s="57"/>
      <c r="AJ396" s="57"/>
      <c r="AQ396" s="57"/>
      <c r="AX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  <c r="CM396" s="57"/>
      <c r="CN396" s="57"/>
    </row>
    <row r="397">
      <c r="H397" s="57"/>
      <c r="O397" s="57"/>
      <c r="V397" s="57"/>
      <c r="AC397" s="57"/>
      <c r="AJ397" s="57"/>
      <c r="AQ397" s="57"/>
      <c r="AX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</row>
    <row r="398">
      <c r="H398" s="57"/>
      <c r="O398" s="57"/>
      <c r="V398" s="57"/>
      <c r="AC398" s="57"/>
      <c r="AJ398" s="57"/>
      <c r="AQ398" s="57"/>
      <c r="AX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  <c r="CM398" s="57"/>
      <c r="CN398" s="57"/>
    </row>
    <row r="399">
      <c r="H399" s="57"/>
      <c r="O399" s="57"/>
      <c r="V399" s="57"/>
      <c r="AC399" s="57"/>
      <c r="AJ399" s="57"/>
      <c r="AQ399" s="57"/>
      <c r="AX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</row>
    <row r="400">
      <c r="H400" s="57"/>
      <c r="O400" s="57"/>
      <c r="V400" s="57"/>
      <c r="AC400" s="57"/>
      <c r="AJ400" s="57"/>
      <c r="AQ400" s="57"/>
      <c r="AX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  <c r="CM400" s="57"/>
      <c r="CN400" s="57"/>
    </row>
    <row r="401">
      <c r="H401" s="57"/>
      <c r="O401" s="57"/>
      <c r="V401" s="57"/>
      <c r="AC401" s="57"/>
      <c r="AJ401" s="57"/>
      <c r="AQ401" s="57"/>
      <c r="AX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</row>
    <row r="402">
      <c r="H402" s="57"/>
      <c r="O402" s="57"/>
      <c r="V402" s="57"/>
      <c r="AC402" s="57"/>
      <c r="AJ402" s="57"/>
      <c r="AQ402" s="57"/>
      <c r="AX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</row>
    <row r="403">
      <c r="H403" s="57"/>
      <c r="O403" s="57"/>
      <c r="V403" s="57"/>
      <c r="AC403" s="57"/>
      <c r="AJ403" s="57"/>
      <c r="AQ403" s="57"/>
      <c r="AX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</row>
    <row r="404">
      <c r="H404" s="57"/>
      <c r="O404" s="57"/>
      <c r="V404" s="57"/>
      <c r="AC404" s="57"/>
      <c r="AJ404" s="57"/>
      <c r="AQ404" s="57"/>
      <c r="AX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</row>
    <row r="405">
      <c r="H405" s="57"/>
      <c r="O405" s="57"/>
      <c r="V405" s="57"/>
      <c r="AC405" s="57"/>
      <c r="AJ405" s="57"/>
      <c r="AQ405" s="57"/>
      <c r="AX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</row>
    <row r="406">
      <c r="H406" s="57"/>
      <c r="O406" s="57"/>
      <c r="V406" s="57"/>
      <c r="AC406" s="57"/>
      <c r="AJ406" s="57"/>
      <c r="AQ406" s="57"/>
      <c r="AX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</row>
    <row r="407">
      <c r="H407" s="57"/>
      <c r="O407" s="57"/>
      <c r="V407" s="57"/>
      <c r="AC407" s="57"/>
      <c r="AJ407" s="57"/>
      <c r="AQ407" s="57"/>
      <c r="AX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</row>
    <row r="408">
      <c r="H408" s="57"/>
      <c r="O408" s="57"/>
      <c r="V408" s="57"/>
      <c r="AC408" s="57"/>
      <c r="AJ408" s="57"/>
      <c r="AQ408" s="57"/>
      <c r="AX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</row>
    <row r="409">
      <c r="H409" s="57"/>
      <c r="O409" s="57"/>
      <c r="V409" s="57"/>
      <c r="AC409" s="57"/>
      <c r="AJ409" s="57"/>
      <c r="AQ409" s="57"/>
      <c r="AX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</row>
    <row r="410">
      <c r="H410" s="57"/>
      <c r="O410" s="57"/>
      <c r="V410" s="57"/>
      <c r="AC410" s="57"/>
      <c r="AJ410" s="57"/>
      <c r="AQ410" s="57"/>
      <c r="AX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</row>
    <row r="411">
      <c r="H411" s="57"/>
      <c r="O411" s="57"/>
      <c r="V411" s="57"/>
      <c r="AC411" s="57"/>
      <c r="AJ411" s="57"/>
      <c r="AQ411" s="57"/>
      <c r="AX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</row>
    <row r="412">
      <c r="H412" s="57"/>
      <c r="O412" s="57"/>
      <c r="V412" s="57"/>
      <c r="AC412" s="57"/>
      <c r="AJ412" s="57"/>
      <c r="AQ412" s="57"/>
      <c r="AX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</row>
    <row r="413">
      <c r="H413" s="57"/>
      <c r="O413" s="57"/>
      <c r="V413" s="57"/>
      <c r="AC413" s="57"/>
      <c r="AJ413" s="57"/>
      <c r="AQ413" s="57"/>
      <c r="AX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</row>
    <row r="414">
      <c r="H414" s="57"/>
      <c r="O414" s="57"/>
      <c r="V414" s="57"/>
      <c r="AC414" s="57"/>
      <c r="AJ414" s="57"/>
      <c r="AQ414" s="57"/>
      <c r="AX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</row>
    <row r="415">
      <c r="H415" s="57"/>
      <c r="O415" s="57"/>
      <c r="V415" s="57"/>
      <c r="AC415" s="57"/>
      <c r="AJ415" s="57"/>
      <c r="AQ415" s="57"/>
      <c r="AX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</row>
    <row r="416">
      <c r="H416" s="57"/>
      <c r="O416" s="57"/>
      <c r="V416" s="57"/>
      <c r="AC416" s="57"/>
      <c r="AJ416" s="57"/>
      <c r="AQ416" s="57"/>
      <c r="AX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</row>
    <row r="417">
      <c r="H417" s="57"/>
      <c r="O417" s="57"/>
      <c r="V417" s="57"/>
      <c r="AC417" s="57"/>
      <c r="AJ417" s="57"/>
      <c r="AQ417" s="57"/>
      <c r="AX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</row>
    <row r="418">
      <c r="H418" s="57"/>
      <c r="O418" s="57"/>
      <c r="V418" s="57"/>
      <c r="AC418" s="57"/>
      <c r="AJ418" s="57"/>
      <c r="AQ418" s="57"/>
      <c r="AX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</row>
    <row r="419">
      <c r="H419" s="57"/>
      <c r="O419" s="57"/>
      <c r="V419" s="57"/>
      <c r="AC419" s="57"/>
      <c r="AJ419" s="57"/>
      <c r="AQ419" s="57"/>
      <c r="AX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</row>
    <row r="420">
      <c r="H420" s="57"/>
      <c r="O420" s="57"/>
      <c r="V420" s="57"/>
      <c r="AC420" s="57"/>
      <c r="AJ420" s="57"/>
      <c r="AQ420" s="57"/>
      <c r="AX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</row>
    <row r="421">
      <c r="H421" s="57"/>
      <c r="O421" s="57"/>
      <c r="V421" s="57"/>
      <c r="AC421" s="57"/>
      <c r="AJ421" s="57"/>
      <c r="AQ421" s="57"/>
      <c r="AX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</row>
    <row r="422">
      <c r="H422" s="57"/>
      <c r="O422" s="57"/>
      <c r="V422" s="57"/>
      <c r="AC422" s="57"/>
      <c r="AJ422" s="57"/>
      <c r="AQ422" s="57"/>
      <c r="AX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</row>
    <row r="423">
      <c r="H423" s="57"/>
      <c r="O423" s="57"/>
      <c r="V423" s="57"/>
      <c r="AC423" s="57"/>
      <c r="AJ423" s="57"/>
      <c r="AQ423" s="57"/>
      <c r="AX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</row>
    <row r="424">
      <c r="H424" s="57"/>
      <c r="O424" s="57"/>
      <c r="V424" s="57"/>
      <c r="AC424" s="57"/>
      <c r="AJ424" s="57"/>
      <c r="AQ424" s="57"/>
      <c r="AX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</row>
    <row r="425">
      <c r="H425" s="57"/>
      <c r="O425" s="57"/>
      <c r="V425" s="57"/>
      <c r="AC425" s="57"/>
      <c r="AJ425" s="57"/>
      <c r="AQ425" s="57"/>
      <c r="AX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</row>
    <row r="426">
      <c r="H426" s="57"/>
      <c r="O426" s="57"/>
      <c r="V426" s="57"/>
      <c r="AC426" s="57"/>
      <c r="AJ426" s="57"/>
      <c r="AQ426" s="57"/>
      <c r="AX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</row>
    <row r="427">
      <c r="H427" s="57"/>
      <c r="O427" s="57"/>
      <c r="V427" s="57"/>
      <c r="AC427" s="57"/>
      <c r="AJ427" s="57"/>
      <c r="AQ427" s="57"/>
      <c r="AX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</row>
    <row r="428">
      <c r="H428" s="57"/>
      <c r="O428" s="57"/>
      <c r="V428" s="57"/>
      <c r="AC428" s="57"/>
      <c r="AJ428" s="57"/>
      <c r="AQ428" s="57"/>
      <c r="AX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</row>
    <row r="429">
      <c r="H429" s="57"/>
      <c r="O429" s="57"/>
      <c r="V429" s="57"/>
      <c r="AC429" s="57"/>
      <c r="AJ429" s="57"/>
      <c r="AQ429" s="57"/>
      <c r="AX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</row>
    <row r="430">
      <c r="H430" s="57"/>
      <c r="O430" s="57"/>
      <c r="V430" s="57"/>
      <c r="AC430" s="57"/>
      <c r="AJ430" s="57"/>
      <c r="AQ430" s="57"/>
      <c r="AX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</row>
    <row r="431">
      <c r="H431" s="57"/>
      <c r="O431" s="57"/>
      <c r="V431" s="57"/>
      <c r="AC431" s="57"/>
      <c r="AJ431" s="57"/>
      <c r="AQ431" s="57"/>
      <c r="AX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</row>
    <row r="432">
      <c r="H432" s="57"/>
      <c r="O432" s="57"/>
      <c r="V432" s="57"/>
      <c r="AC432" s="57"/>
      <c r="AJ432" s="57"/>
      <c r="AQ432" s="57"/>
      <c r="AX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</row>
    <row r="433">
      <c r="H433" s="57"/>
      <c r="O433" s="57"/>
      <c r="V433" s="57"/>
      <c r="AC433" s="57"/>
      <c r="AJ433" s="57"/>
      <c r="AQ433" s="57"/>
      <c r="AX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</row>
    <row r="434">
      <c r="H434" s="57"/>
      <c r="O434" s="57"/>
      <c r="V434" s="57"/>
      <c r="AC434" s="57"/>
      <c r="AJ434" s="57"/>
      <c r="AQ434" s="57"/>
      <c r="AX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57"/>
    </row>
    <row r="435">
      <c r="H435" s="57"/>
      <c r="O435" s="57"/>
      <c r="V435" s="57"/>
      <c r="AC435" s="57"/>
      <c r="AJ435" s="57"/>
      <c r="AQ435" s="57"/>
      <c r="AX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</row>
    <row r="436">
      <c r="H436" s="57"/>
      <c r="O436" s="57"/>
      <c r="V436" s="57"/>
      <c r="AC436" s="57"/>
      <c r="AJ436" s="57"/>
      <c r="AQ436" s="57"/>
      <c r="AX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57"/>
    </row>
    <row r="437">
      <c r="H437" s="57"/>
      <c r="O437" s="57"/>
      <c r="V437" s="57"/>
      <c r="AC437" s="57"/>
      <c r="AJ437" s="57"/>
      <c r="AQ437" s="57"/>
      <c r="AX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</row>
    <row r="438">
      <c r="H438" s="57"/>
      <c r="O438" s="57"/>
      <c r="V438" s="57"/>
      <c r="AC438" s="57"/>
      <c r="AJ438" s="57"/>
      <c r="AQ438" s="57"/>
      <c r="AX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  <c r="CM438" s="57"/>
      <c r="CN438" s="57"/>
    </row>
    <row r="439">
      <c r="H439" s="57"/>
      <c r="O439" s="57"/>
      <c r="V439" s="57"/>
      <c r="AC439" s="57"/>
      <c r="AJ439" s="57"/>
      <c r="AQ439" s="57"/>
      <c r="AX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</row>
    <row r="440">
      <c r="H440" s="57"/>
      <c r="O440" s="57"/>
      <c r="V440" s="57"/>
      <c r="AC440" s="57"/>
      <c r="AJ440" s="57"/>
      <c r="AQ440" s="57"/>
      <c r="AX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57"/>
    </row>
    <row r="441">
      <c r="H441" s="57"/>
      <c r="O441" s="57"/>
      <c r="V441" s="57"/>
      <c r="AC441" s="57"/>
      <c r="AJ441" s="57"/>
      <c r="AQ441" s="57"/>
      <c r="AX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57"/>
    </row>
    <row r="442">
      <c r="H442" s="57"/>
      <c r="O442" s="57"/>
      <c r="V442" s="57"/>
      <c r="AC442" s="57"/>
      <c r="AJ442" s="57"/>
      <c r="AQ442" s="57"/>
      <c r="AX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57"/>
    </row>
    <row r="443">
      <c r="H443" s="57"/>
      <c r="O443" s="57"/>
      <c r="V443" s="57"/>
      <c r="AC443" s="57"/>
      <c r="AJ443" s="57"/>
      <c r="AQ443" s="57"/>
      <c r="AX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57"/>
    </row>
    <row r="444">
      <c r="H444" s="57"/>
      <c r="O444" s="57"/>
      <c r="V444" s="57"/>
      <c r="AC444" s="57"/>
      <c r="AJ444" s="57"/>
      <c r="AQ444" s="57"/>
      <c r="AX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  <c r="CM444" s="57"/>
      <c r="CN444" s="57"/>
    </row>
    <row r="445">
      <c r="H445" s="57"/>
      <c r="O445" s="57"/>
      <c r="V445" s="57"/>
      <c r="AC445" s="57"/>
      <c r="AJ445" s="57"/>
      <c r="AQ445" s="57"/>
      <c r="AX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  <c r="CM445" s="57"/>
      <c r="CN445" s="57"/>
    </row>
    <row r="446">
      <c r="H446" s="57"/>
      <c r="O446" s="57"/>
      <c r="V446" s="57"/>
      <c r="AC446" s="57"/>
      <c r="AJ446" s="57"/>
      <c r="AQ446" s="57"/>
      <c r="AX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57"/>
    </row>
    <row r="447">
      <c r="H447" s="57"/>
      <c r="O447" s="57"/>
      <c r="V447" s="57"/>
      <c r="AC447" s="57"/>
      <c r="AJ447" s="57"/>
      <c r="AQ447" s="57"/>
      <c r="AX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</row>
    <row r="448">
      <c r="H448" s="57"/>
      <c r="O448" s="57"/>
      <c r="V448" s="57"/>
      <c r="AC448" s="57"/>
      <c r="AJ448" s="57"/>
      <c r="AQ448" s="57"/>
      <c r="AX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</row>
    <row r="449">
      <c r="H449" s="57"/>
      <c r="O449" s="57"/>
      <c r="V449" s="57"/>
      <c r="AC449" s="57"/>
      <c r="AJ449" s="57"/>
      <c r="AQ449" s="57"/>
      <c r="AX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57"/>
    </row>
    <row r="450">
      <c r="H450" s="57"/>
      <c r="O450" s="57"/>
      <c r="V450" s="57"/>
      <c r="AC450" s="57"/>
      <c r="AJ450" s="57"/>
      <c r="AQ450" s="57"/>
      <c r="AX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</row>
    <row r="451">
      <c r="H451" s="57"/>
      <c r="O451" s="57"/>
      <c r="V451" s="57"/>
      <c r="AC451" s="57"/>
      <c r="AJ451" s="57"/>
      <c r="AQ451" s="57"/>
      <c r="AX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  <c r="CM451" s="57"/>
      <c r="CN451" s="57"/>
    </row>
    <row r="452">
      <c r="H452" s="57"/>
      <c r="O452" s="57"/>
      <c r="V452" s="57"/>
      <c r="AC452" s="57"/>
      <c r="AJ452" s="57"/>
      <c r="AQ452" s="57"/>
      <c r="AX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</row>
    <row r="453">
      <c r="H453" s="57"/>
      <c r="O453" s="57"/>
      <c r="V453" s="57"/>
      <c r="AC453" s="57"/>
      <c r="AJ453" s="57"/>
      <c r="AQ453" s="57"/>
      <c r="AX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</row>
    <row r="454">
      <c r="H454" s="57"/>
      <c r="O454" s="57"/>
      <c r="V454" s="57"/>
      <c r="AC454" s="57"/>
      <c r="AJ454" s="57"/>
      <c r="AQ454" s="57"/>
      <c r="AX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</row>
    <row r="455">
      <c r="H455" s="57"/>
      <c r="O455" s="57"/>
      <c r="V455" s="57"/>
      <c r="AC455" s="57"/>
      <c r="AJ455" s="57"/>
      <c r="AQ455" s="57"/>
      <c r="AX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</row>
    <row r="456">
      <c r="H456" s="57"/>
      <c r="O456" s="57"/>
      <c r="V456" s="57"/>
      <c r="AC456" s="57"/>
      <c r="AJ456" s="57"/>
      <c r="AQ456" s="57"/>
      <c r="AX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</row>
    <row r="457">
      <c r="H457" s="57"/>
      <c r="O457" s="57"/>
      <c r="V457" s="57"/>
      <c r="AC457" s="57"/>
      <c r="AJ457" s="57"/>
      <c r="AQ457" s="57"/>
      <c r="AX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</row>
    <row r="458">
      <c r="H458" s="57"/>
      <c r="O458" s="57"/>
      <c r="V458" s="57"/>
      <c r="AC458" s="57"/>
      <c r="AJ458" s="57"/>
      <c r="AQ458" s="57"/>
      <c r="AX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</row>
    <row r="459">
      <c r="H459" s="57"/>
      <c r="O459" s="57"/>
      <c r="V459" s="57"/>
      <c r="AC459" s="57"/>
      <c r="AJ459" s="57"/>
      <c r="AQ459" s="57"/>
      <c r="AX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</row>
    <row r="460">
      <c r="H460" s="57"/>
      <c r="O460" s="57"/>
      <c r="V460" s="57"/>
      <c r="AC460" s="57"/>
      <c r="AJ460" s="57"/>
      <c r="AQ460" s="57"/>
      <c r="AX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</row>
    <row r="461">
      <c r="H461" s="57"/>
      <c r="O461" s="57"/>
      <c r="V461" s="57"/>
      <c r="AC461" s="57"/>
      <c r="AJ461" s="57"/>
      <c r="AQ461" s="57"/>
      <c r="AX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</row>
    <row r="462">
      <c r="H462" s="57"/>
      <c r="O462" s="57"/>
      <c r="V462" s="57"/>
      <c r="AC462" s="57"/>
      <c r="AJ462" s="57"/>
      <c r="AQ462" s="57"/>
      <c r="AX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</row>
    <row r="463">
      <c r="H463" s="57"/>
      <c r="O463" s="57"/>
      <c r="V463" s="57"/>
      <c r="AC463" s="57"/>
      <c r="AJ463" s="57"/>
      <c r="AQ463" s="57"/>
      <c r="AX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</row>
    <row r="464">
      <c r="H464" s="57"/>
      <c r="O464" s="57"/>
      <c r="V464" s="57"/>
      <c r="AC464" s="57"/>
      <c r="AJ464" s="57"/>
      <c r="AQ464" s="57"/>
      <c r="AX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</row>
    <row r="465">
      <c r="H465" s="57"/>
      <c r="O465" s="57"/>
      <c r="V465" s="57"/>
      <c r="AC465" s="57"/>
      <c r="AJ465" s="57"/>
      <c r="AQ465" s="57"/>
      <c r="AX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</row>
    <row r="466">
      <c r="H466" s="57"/>
      <c r="O466" s="57"/>
      <c r="V466" s="57"/>
      <c r="AC466" s="57"/>
      <c r="AJ466" s="57"/>
      <c r="AQ466" s="57"/>
      <c r="AX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</row>
    <row r="467">
      <c r="H467" s="57"/>
      <c r="O467" s="57"/>
      <c r="V467" s="57"/>
      <c r="AC467" s="57"/>
      <c r="AJ467" s="57"/>
      <c r="AQ467" s="57"/>
      <c r="AX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</row>
    <row r="468">
      <c r="H468" s="57"/>
      <c r="O468" s="57"/>
      <c r="V468" s="57"/>
      <c r="AC468" s="57"/>
      <c r="AJ468" s="57"/>
      <c r="AQ468" s="57"/>
      <c r="AX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</row>
    <row r="469">
      <c r="H469" s="57"/>
      <c r="O469" s="57"/>
      <c r="V469" s="57"/>
      <c r="AC469" s="57"/>
      <c r="AJ469" s="57"/>
      <c r="AQ469" s="57"/>
      <c r="AX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</row>
    <row r="470">
      <c r="H470" s="57"/>
      <c r="O470" s="57"/>
      <c r="V470" s="57"/>
      <c r="AC470" s="57"/>
      <c r="AJ470" s="57"/>
      <c r="AQ470" s="57"/>
      <c r="AX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</row>
    <row r="471">
      <c r="H471" s="57"/>
      <c r="O471" s="57"/>
      <c r="V471" s="57"/>
      <c r="AC471" s="57"/>
      <c r="AJ471" s="57"/>
      <c r="AQ471" s="57"/>
      <c r="AX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57"/>
    </row>
    <row r="472">
      <c r="H472" s="57"/>
      <c r="O472" s="57"/>
      <c r="V472" s="57"/>
      <c r="AC472" s="57"/>
      <c r="AJ472" s="57"/>
      <c r="AQ472" s="57"/>
      <c r="AX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</row>
    <row r="473">
      <c r="H473" s="57"/>
      <c r="O473" s="57"/>
      <c r="V473" s="57"/>
      <c r="AC473" s="57"/>
      <c r="AJ473" s="57"/>
      <c r="AQ473" s="57"/>
      <c r="AX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  <c r="CM473" s="57"/>
      <c r="CN473" s="57"/>
    </row>
    <row r="474">
      <c r="H474" s="57"/>
      <c r="O474" s="57"/>
      <c r="V474" s="57"/>
      <c r="AC474" s="57"/>
      <c r="AJ474" s="57"/>
      <c r="AQ474" s="57"/>
      <c r="AX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</row>
    <row r="475">
      <c r="H475" s="57"/>
      <c r="O475" s="57"/>
      <c r="V475" s="57"/>
      <c r="AC475" s="57"/>
      <c r="AJ475" s="57"/>
      <c r="AQ475" s="57"/>
      <c r="AX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57"/>
    </row>
    <row r="476">
      <c r="H476" s="57"/>
      <c r="O476" s="57"/>
      <c r="V476" s="57"/>
      <c r="AC476" s="57"/>
      <c r="AJ476" s="57"/>
      <c r="AQ476" s="57"/>
      <c r="AX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</row>
    <row r="477">
      <c r="H477" s="57"/>
      <c r="O477" s="57"/>
      <c r="V477" s="57"/>
      <c r="AC477" s="57"/>
      <c r="AJ477" s="57"/>
      <c r="AQ477" s="57"/>
      <c r="AX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57"/>
    </row>
    <row r="478">
      <c r="H478" s="57"/>
      <c r="O478" s="57"/>
      <c r="V478" s="57"/>
      <c r="AC478" s="57"/>
      <c r="AJ478" s="57"/>
      <c r="AQ478" s="57"/>
      <c r="AX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</row>
    <row r="479">
      <c r="H479" s="57"/>
      <c r="O479" s="57"/>
      <c r="V479" s="57"/>
      <c r="AC479" s="57"/>
      <c r="AJ479" s="57"/>
      <c r="AQ479" s="57"/>
      <c r="AX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  <c r="CM479" s="57"/>
      <c r="CN479" s="57"/>
    </row>
    <row r="480">
      <c r="H480" s="57"/>
      <c r="O480" s="57"/>
      <c r="V480" s="57"/>
      <c r="AC480" s="57"/>
      <c r="AJ480" s="57"/>
      <c r="AQ480" s="57"/>
      <c r="AX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</row>
    <row r="481">
      <c r="H481" s="57"/>
      <c r="O481" s="57"/>
      <c r="V481" s="57"/>
      <c r="AC481" s="57"/>
      <c r="AJ481" s="57"/>
      <c r="AQ481" s="57"/>
      <c r="AX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  <c r="CM481" s="57"/>
      <c r="CN481" s="57"/>
    </row>
    <row r="482">
      <c r="H482" s="57"/>
      <c r="O482" s="57"/>
      <c r="V482" s="57"/>
      <c r="AC482" s="57"/>
      <c r="AJ482" s="57"/>
      <c r="AQ482" s="57"/>
      <c r="AX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</row>
    <row r="483">
      <c r="H483" s="57"/>
      <c r="O483" s="57"/>
      <c r="V483" s="57"/>
      <c r="AC483" s="57"/>
      <c r="AJ483" s="57"/>
      <c r="AQ483" s="57"/>
      <c r="AX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  <c r="CM483" s="57"/>
      <c r="CN483" s="57"/>
    </row>
    <row r="484">
      <c r="H484" s="57"/>
      <c r="O484" s="57"/>
      <c r="V484" s="57"/>
      <c r="AC484" s="57"/>
      <c r="AJ484" s="57"/>
      <c r="AQ484" s="57"/>
      <c r="AX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</row>
    <row r="485">
      <c r="H485" s="57"/>
      <c r="O485" s="57"/>
      <c r="V485" s="57"/>
      <c r="AC485" s="57"/>
      <c r="AJ485" s="57"/>
      <c r="AQ485" s="57"/>
      <c r="AX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  <c r="CM485" s="57"/>
      <c r="CN485" s="57"/>
    </row>
    <row r="486">
      <c r="H486" s="57"/>
      <c r="O486" s="57"/>
      <c r="V486" s="57"/>
      <c r="AC486" s="57"/>
      <c r="AJ486" s="57"/>
      <c r="AQ486" s="57"/>
      <c r="AX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</row>
    <row r="487">
      <c r="H487" s="57"/>
      <c r="O487" s="57"/>
      <c r="V487" s="57"/>
      <c r="AC487" s="57"/>
      <c r="AJ487" s="57"/>
      <c r="AQ487" s="57"/>
      <c r="AX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  <c r="CM487" s="57"/>
      <c r="CN487" s="57"/>
    </row>
    <row r="488">
      <c r="H488" s="57"/>
      <c r="O488" s="57"/>
      <c r="V488" s="57"/>
      <c r="AC488" s="57"/>
      <c r="AJ488" s="57"/>
      <c r="AQ488" s="57"/>
      <c r="AX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</row>
    <row r="489">
      <c r="H489" s="57"/>
      <c r="O489" s="57"/>
      <c r="V489" s="57"/>
      <c r="AC489" s="57"/>
      <c r="AJ489" s="57"/>
      <c r="AQ489" s="57"/>
      <c r="AX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  <c r="CM489" s="57"/>
      <c r="CN489" s="57"/>
    </row>
    <row r="490">
      <c r="H490" s="57"/>
      <c r="O490" s="57"/>
      <c r="V490" s="57"/>
      <c r="AC490" s="57"/>
      <c r="AJ490" s="57"/>
      <c r="AQ490" s="57"/>
      <c r="AX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</row>
    <row r="491">
      <c r="H491" s="57"/>
      <c r="O491" s="57"/>
      <c r="V491" s="57"/>
      <c r="AC491" s="57"/>
      <c r="AJ491" s="57"/>
      <c r="AQ491" s="57"/>
      <c r="AX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  <c r="CM491" s="57"/>
      <c r="CN491" s="57"/>
    </row>
    <row r="492">
      <c r="H492" s="57"/>
      <c r="O492" s="57"/>
      <c r="V492" s="57"/>
      <c r="AC492" s="57"/>
      <c r="AJ492" s="57"/>
      <c r="AQ492" s="57"/>
      <c r="AX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</row>
    <row r="493">
      <c r="H493" s="57"/>
      <c r="O493" s="57"/>
      <c r="V493" s="57"/>
      <c r="AC493" s="57"/>
      <c r="AJ493" s="57"/>
      <c r="AQ493" s="57"/>
      <c r="AX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  <c r="CM493" s="57"/>
      <c r="CN493" s="57"/>
    </row>
    <row r="494">
      <c r="H494" s="57"/>
      <c r="O494" s="57"/>
      <c r="V494" s="57"/>
      <c r="AC494" s="57"/>
      <c r="AJ494" s="57"/>
      <c r="AQ494" s="57"/>
      <c r="AX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</row>
    <row r="495">
      <c r="H495" s="57"/>
      <c r="O495" s="57"/>
      <c r="V495" s="57"/>
      <c r="AC495" s="57"/>
      <c r="AJ495" s="57"/>
      <c r="AQ495" s="57"/>
      <c r="AX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  <c r="CM495" s="57"/>
      <c r="CN495" s="57"/>
    </row>
    <row r="496">
      <c r="H496" s="57"/>
      <c r="O496" s="57"/>
      <c r="V496" s="57"/>
      <c r="AC496" s="57"/>
      <c r="AJ496" s="57"/>
      <c r="AQ496" s="57"/>
      <c r="AX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</row>
    <row r="497">
      <c r="H497" s="57"/>
      <c r="O497" s="57"/>
      <c r="V497" s="57"/>
      <c r="AC497" s="57"/>
      <c r="AJ497" s="57"/>
      <c r="AQ497" s="57"/>
      <c r="AX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  <c r="CM497" s="57"/>
      <c r="CN497" s="57"/>
    </row>
    <row r="498">
      <c r="H498" s="57"/>
      <c r="O498" s="57"/>
      <c r="V498" s="57"/>
      <c r="AC498" s="57"/>
      <c r="AJ498" s="57"/>
      <c r="AQ498" s="57"/>
      <c r="AX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</row>
    <row r="499">
      <c r="H499" s="57"/>
      <c r="O499" s="57"/>
      <c r="V499" s="57"/>
      <c r="AC499" s="57"/>
      <c r="AJ499" s="57"/>
      <c r="AQ499" s="57"/>
      <c r="AX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</row>
    <row r="500">
      <c r="H500" s="57"/>
      <c r="O500" s="57"/>
      <c r="V500" s="57"/>
      <c r="AC500" s="57"/>
      <c r="AJ500" s="57"/>
      <c r="AQ500" s="57"/>
      <c r="AX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</row>
    <row r="501">
      <c r="H501" s="57"/>
      <c r="O501" s="57"/>
      <c r="V501" s="57"/>
      <c r="AC501" s="57"/>
      <c r="AJ501" s="57"/>
      <c r="AQ501" s="57"/>
      <c r="AX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  <c r="CM501" s="57"/>
      <c r="CN501" s="57"/>
    </row>
    <row r="502">
      <c r="H502" s="57"/>
      <c r="O502" s="57"/>
      <c r="V502" s="57"/>
      <c r="AC502" s="57"/>
      <c r="AJ502" s="57"/>
      <c r="AQ502" s="57"/>
      <c r="AX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</row>
    <row r="503">
      <c r="H503" s="57"/>
      <c r="O503" s="57"/>
      <c r="V503" s="57"/>
      <c r="AC503" s="57"/>
      <c r="AJ503" s="57"/>
      <c r="AQ503" s="57"/>
      <c r="AX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  <c r="CM503" s="57"/>
      <c r="CN503" s="57"/>
    </row>
    <row r="504">
      <c r="H504" s="57"/>
      <c r="O504" s="57"/>
      <c r="V504" s="57"/>
      <c r="AC504" s="57"/>
      <c r="AJ504" s="57"/>
      <c r="AQ504" s="57"/>
      <c r="AX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</row>
    <row r="505">
      <c r="H505" s="57"/>
      <c r="O505" s="57"/>
      <c r="V505" s="57"/>
      <c r="AC505" s="57"/>
      <c r="AJ505" s="57"/>
      <c r="AQ505" s="57"/>
      <c r="AX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  <c r="CM505" s="57"/>
      <c r="CN505" s="57"/>
    </row>
    <row r="506">
      <c r="H506" s="57"/>
      <c r="O506" s="57"/>
      <c r="V506" s="57"/>
      <c r="AC506" s="57"/>
      <c r="AJ506" s="57"/>
      <c r="AQ506" s="57"/>
      <c r="AX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  <c r="CM506" s="57"/>
      <c r="CN506" s="57"/>
    </row>
    <row r="507">
      <c r="H507" s="57"/>
      <c r="O507" s="57"/>
      <c r="V507" s="57"/>
      <c r="AC507" s="57"/>
      <c r="AJ507" s="57"/>
      <c r="AQ507" s="57"/>
      <c r="AX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</row>
    <row r="508">
      <c r="H508" s="57"/>
      <c r="O508" s="57"/>
      <c r="V508" s="57"/>
      <c r="AC508" s="57"/>
      <c r="AJ508" s="57"/>
      <c r="AQ508" s="57"/>
      <c r="AX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  <c r="CM508" s="57"/>
      <c r="CN508" s="57"/>
    </row>
    <row r="509">
      <c r="H509" s="57"/>
      <c r="O509" s="57"/>
      <c r="V509" s="57"/>
      <c r="AC509" s="57"/>
      <c r="AJ509" s="57"/>
      <c r="AQ509" s="57"/>
      <c r="AX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</row>
    <row r="510">
      <c r="H510" s="57"/>
      <c r="O510" s="57"/>
      <c r="V510" s="57"/>
      <c r="AC510" s="57"/>
      <c r="AJ510" s="57"/>
      <c r="AQ510" s="57"/>
      <c r="AX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  <c r="CM510" s="57"/>
      <c r="CN510" s="57"/>
    </row>
    <row r="511">
      <c r="H511" s="57"/>
      <c r="O511" s="57"/>
      <c r="V511" s="57"/>
      <c r="AC511" s="57"/>
      <c r="AJ511" s="57"/>
      <c r="AQ511" s="57"/>
      <c r="AX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  <c r="CM511" s="57"/>
      <c r="CN511" s="57"/>
    </row>
    <row r="512">
      <c r="H512" s="57"/>
      <c r="O512" s="57"/>
      <c r="V512" s="57"/>
      <c r="AC512" s="57"/>
      <c r="AJ512" s="57"/>
      <c r="AQ512" s="57"/>
      <c r="AX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</row>
    <row r="513">
      <c r="H513" s="57"/>
      <c r="O513" s="57"/>
      <c r="V513" s="57"/>
      <c r="AC513" s="57"/>
      <c r="AJ513" s="57"/>
      <c r="AQ513" s="57"/>
      <c r="AX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  <c r="CM513" s="57"/>
      <c r="CN513" s="57"/>
    </row>
    <row r="514">
      <c r="H514" s="57"/>
      <c r="O514" s="57"/>
      <c r="V514" s="57"/>
      <c r="AC514" s="57"/>
      <c r="AJ514" s="57"/>
      <c r="AQ514" s="57"/>
      <c r="AX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  <c r="CM514" s="57"/>
      <c r="CN514" s="57"/>
    </row>
    <row r="515">
      <c r="H515" s="57"/>
      <c r="O515" s="57"/>
      <c r="V515" s="57"/>
      <c r="AC515" s="57"/>
      <c r="AJ515" s="57"/>
      <c r="AQ515" s="57"/>
      <c r="AX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</row>
    <row r="516">
      <c r="H516" s="57"/>
      <c r="O516" s="57"/>
      <c r="V516" s="57"/>
      <c r="AC516" s="57"/>
      <c r="AJ516" s="57"/>
      <c r="AQ516" s="57"/>
      <c r="AX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  <c r="CM516" s="57"/>
      <c r="CN516" s="57"/>
    </row>
    <row r="517">
      <c r="H517" s="57"/>
      <c r="O517" s="57"/>
      <c r="V517" s="57"/>
      <c r="AC517" s="57"/>
      <c r="AJ517" s="57"/>
      <c r="AQ517" s="57"/>
      <c r="AX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</row>
    <row r="518">
      <c r="H518" s="57"/>
      <c r="O518" s="57"/>
      <c r="V518" s="57"/>
      <c r="AC518" s="57"/>
      <c r="AJ518" s="57"/>
      <c r="AQ518" s="57"/>
      <c r="AX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  <c r="CM518" s="57"/>
      <c r="CN518" s="57"/>
    </row>
    <row r="519">
      <c r="H519" s="57"/>
      <c r="O519" s="57"/>
      <c r="V519" s="57"/>
      <c r="AC519" s="57"/>
      <c r="AJ519" s="57"/>
      <c r="AQ519" s="57"/>
      <c r="AX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  <c r="CM519" s="57"/>
      <c r="CN519" s="57"/>
    </row>
    <row r="520">
      <c r="H520" s="57"/>
      <c r="O520" s="57"/>
      <c r="V520" s="57"/>
      <c r="AC520" s="57"/>
      <c r="AJ520" s="57"/>
      <c r="AQ520" s="57"/>
      <c r="AX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</row>
    <row r="521">
      <c r="H521" s="57"/>
      <c r="O521" s="57"/>
      <c r="V521" s="57"/>
      <c r="AC521" s="57"/>
      <c r="AJ521" s="57"/>
      <c r="AQ521" s="57"/>
      <c r="AX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  <c r="CM521" s="57"/>
      <c r="CN521" s="57"/>
    </row>
    <row r="522">
      <c r="H522" s="57"/>
      <c r="O522" s="57"/>
      <c r="V522" s="57"/>
      <c r="AC522" s="57"/>
      <c r="AJ522" s="57"/>
      <c r="AQ522" s="57"/>
      <c r="AX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</row>
    <row r="523">
      <c r="H523" s="57"/>
      <c r="O523" s="57"/>
      <c r="V523" s="57"/>
      <c r="AC523" s="57"/>
      <c r="AJ523" s="57"/>
      <c r="AQ523" s="57"/>
      <c r="AX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</row>
    <row r="524">
      <c r="H524" s="57"/>
      <c r="O524" s="57"/>
      <c r="V524" s="57"/>
      <c r="AC524" s="57"/>
      <c r="AJ524" s="57"/>
      <c r="AQ524" s="57"/>
      <c r="AX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  <c r="CM524" s="57"/>
      <c r="CN524" s="57"/>
    </row>
    <row r="525">
      <c r="H525" s="57"/>
      <c r="O525" s="57"/>
      <c r="V525" s="57"/>
      <c r="AC525" s="57"/>
      <c r="AJ525" s="57"/>
      <c r="AQ525" s="57"/>
      <c r="AX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  <c r="CM525" s="57"/>
      <c r="CN525" s="57"/>
    </row>
    <row r="526">
      <c r="H526" s="57"/>
      <c r="O526" s="57"/>
      <c r="V526" s="57"/>
      <c r="AC526" s="57"/>
      <c r="AJ526" s="57"/>
      <c r="AQ526" s="57"/>
      <c r="AX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  <c r="CM526" s="57"/>
      <c r="CN526" s="57"/>
    </row>
    <row r="527">
      <c r="H527" s="57"/>
      <c r="O527" s="57"/>
      <c r="V527" s="57"/>
      <c r="AC527" s="57"/>
      <c r="AJ527" s="57"/>
      <c r="AQ527" s="57"/>
      <c r="AX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  <c r="CM527" s="57"/>
      <c r="CN527" s="57"/>
    </row>
    <row r="528">
      <c r="H528" s="57"/>
      <c r="O528" s="57"/>
      <c r="V528" s="57"/>
      <c r="AC528" s="57"/>
      <c r="AJ528" s="57"/>
      <c r="AQ528" s="57"/>
      <c r="AX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  <c r="CM528" s="57"/>
      <c r="CN528" s="57"/>
    </row>
    <row r="529">
      <c r="H529" s="57"/>
      <c r="O529" s="57"/>
      <c r="V529" s="57"/>
      <c r="AC529" s="57"/>
      <c r="AJ529" s="57"/>
      <c r="AQ529" s="57"/>
      <c r="AX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  <c r="CM529" s="57"/>
      <c r="CN529" s="57"/>
    </row>
    <row r="530">
      <c r="H530" s="57"/>
      <c r="O530" s="57"/>
      <c r="V530" s="57"/>
      <c r="AC530" s="57"/>
      <c r="AJ530" s="57"/>
      <c r="AQ530" s="57"/>
      <c r="AX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  <c r="CM530" s="57"/>
      <c r="CN530" s="57"/>
    </row>
    <row r="531">
      <c r="H531" s="57"/>
      <c r="O531" s="57"/>
      <c r="V531" s="57"/>
      <c r="AC531" s="57"/>
      <c r="AJ531" s="57"/>
      <c r="AQ531" s="57"/>
      <c r="AX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  <c r="CM531" s="57"/>
      <c r="CN531" s="57"/>
    </row>
    <row r="532">
      <c r="H532" s="57"/>
      <c r="O532" s="57"/>
      <c r="V532" s="57"/>
      <c r="AC532" s="57"/>
      <c r="AJ532" s="57"/>
      <c r="AQ532" s="57"/>
      <c r="AX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  <c r="CM532" s="57"/>
      <c r="CN532" s="57"/>
    </row>
    <row r="533">
      <c r="H533" s="57"/>
      <c r="O533" s="57"/>
      <c r="V533" s="57"/>
      <c r="AC533" s="57"/>
      <c r="AJ533" s="57"/>
      <c r="AQ533" s="57"/>
      <c r="AX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  <c r="CM533" s="57"/>
      <c r="CN533" s="57"/>
    </row>
    <row r="534">
      <c r="H534" s="57"/>
      <c r="O534" s="57"/>
      <c r="V534" s="57"/>
      <c r="AC534" s="57"/>
      <c r="AJ534" s="57"/>
      <c r="AQ534" s="57"/>
      <c r="AX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  <c r="CM534" s="57"/>
      <c r="CN534" s="57"/>
    </row>
    <row r="535">
      <c r="H535" s="57"/>
      <c r="O535" s="57"/>
      <c r="V535" s="57"/>
      <c r="AC535" s="57"/>
      <c r="AJ535" s="57"/>
      <c r="AQ535" s="57"/>
      <c r="AX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  <c r="CM535" s="57"/>
      <c r="CN535" s="57"/>
    </row>
    <row r="536">
      <c r="H536" s="57"/>
      <c r="O536" s="57"/>
      <c r="V536" s="57"/>
      <c r="AC536" s="57"/>
      <c r="AJ536" s="57"/>
      <c r="AQ536" s="57"/>
      <c r="AX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  <c r="CM536" s="57"/>
      <c r="CN536" s="57"/>
    </row>
    <row r="537">
      <c r="H537" s="57"/>
      <c r="O537" s="57"/>
      <c r="V537" s="57"/>
      <c r="AC537" s="57"/>
      <c r="AJ537" s="57"/>
      <c r="AQ537" s="57"/>
      <c r="AX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  <c r="CM537" s="57"/>
      <c r="CN537" s="57"/>
    </row>
    <row r="538">
      <c r="H538" s="57"/>
      <c r="O538" s="57"/>
      <c r="V538" s="57"/>
      <c r="AC538" s="57"/>
      <c r="AJ538" s="57"/>
      <c r="AQ538" s="57"/>
      <c r="AX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  <c r="CM538" s="57"/>
      <c r="CN538" s="57"/>
    </row>
    <row r="539">
      <c r="H539" s="57"/>
      <c r="O539" s="57"/>
      <c r="V539" s="57"/>
      <c r="AC539" s="57"/>
      <c r="AJ539" s="57"/>
      <c r="AQ539" s="57"/>
      <c r="AX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  <c r="CM539" s="57"/>
      <c r="CN539" s="57"/>
    </row>
    <row r="540">
      <c r="H540" s="57"/>
      <c r="O540" s="57"/>
      <c r="V540" s="57"/>
      <c r="AC540" s="57"/>
      <c r="AJ540" s="57"/>
      <c r="AQ540" s="57"/>
      <c r="AX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  <c r="CM540" s="57"/>
      <c r="CN540" s="57"/>
    </row>
    <row r="541">
      <c r="H541" s="57"/>
      <c r="O541" s="57"/>
      <c r="V541" s="57"/>
      <c r="AC541" s="57"/>
      <c r="AJ541" s="57"/>
      <c r="AQ541" s="57"/>
      <c r="AX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  <c r="CM541" s="57"/>
      <c r="CN541" s="57"/>
    </row>
    <row r="542">
      <c r="H542" s="57"/>
      <c r="O542" s="57"/>
      <c r="V542" s="57"/>
      <c r="AC542" s="57"/>
      <c r="AJ542" s="57"/>
      <c r="AQ542" s="57"/>
      <c r="AX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  <c r="CM542" s="57"/>
      <c r="CN542" s="57"/>
    </row>
    <row r="543">
      <c r="H543" s="57"/>
      <c r="O543" s="57"/>
      <c r="V543" s="57"/>
      <c r="AC543" s="57"/>
      <c r="AJ543" s="57"/>
      <c r="AQ543" s="57"/>
      <c r="AX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  <c r="CM543" s="57"/>
      <c r="CN543" s="57"/>
    </row>
    <row r="544">
      <c r="H544" s="57"/>
      <c r="O544" s="57"/>
      <c r="V544" s="57"/>
      <c r="AC544" s="57"/>
      <c r="AJ544" s="57"/>
      <c r="AQ544" s="57"/>
      <c r="AX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  <c r="CM544" s="57"/>
      <c r="CN544" s="57"/>
    </row>
    <row r="545">
      <c r="H545" s="57"/>
      <c r="O545" s="57"/>
      <c r="V545" s="57"/>
      <c r="AC545" s="57"/>
      <c r="AJ545" s="57"/>
      <c r="AQ545" s="57"/>
      <c r="AX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  <c r="CM545" s="57"/>
      <c r="CN545" s="57"/>
    </row>
    <row r="546">
      <c r="H546" s="57"/>
      <c r="O546" s="57"/>
      <c r="V546" s="57"/>
      <c r="AC546" s="57"/>
      <c r="AJ546" s="57"/>
      <c r="AQ546" s="57"/>
      <c r="AX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  <c r="CM546" s="57"/>
      <c r="CN546" s="57"/>
    </row>
    <row r="547">
      <c r="H547" s="57"/>
      <c r="O547" s="57"/>
      <c r="V547" s="57"/>
      <c r="AC547" s="57"/>
      <c r="AJ547" s="57"/>
      <c r="AQ547" s="57"/>
      <c r="AX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  <c r="CM547" s="57"/>
      <c r="CN547" s="57"/>
    </row>
    <row r="548">
      <c r="H548" s="57"/>
      <c r="O548" s="57"/>
      <c r="V548" s="57"/>
      <c r="AC548" s="57"/>
      <c r="AJ548" s="57"/>
      <c r="AQ548" s="57"/>
      <c r="AX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  <c r="CM548" s="57"/>
      <c r="CN548" s="57"/>
    </row>
    <row r="549">
      <c r="H549" s="57"/>
      <c r="O549" s="57"/>
      <c r="V549" s="57"/>
      <c r="AC549" s="57"/>
      <c r="AJ549" s="57"/>
      <c r="AQ549" s="57"/>
      <c r="AX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  <c r="CM549" s="57"/>
      <c r="CN549" s="57"/>
    </row>
    <row r="550">
      <c r="H550" s="57"/>
      <c r="O550" s="57"/>
      <c r="V550" s="57"/>
      <c r="AC550" s="57"/>
      <c r="AJ550" s="57"/>
      <c r="AQ550" s="57"/>
      <c r="AX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  <c r="CM550" s="57"/>
      <c r="CN550" s="57"/>
    </row>
    <row r="551">
      <c r="H551" s="57"/>
      <c r="O551" s="57"/>
      <c r="V551" s="57"/>
      <c r="AC551" s="57"/>
      <c r="AJ551" s="57"/>
      <c r="AQ551" s="57"/>
      <c r="AX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  <c r="CM551" s="57"/>
      <c r="CN551" s="57"/>
    </row>
    <row r="552">
      <c r="H552" s="57"/>
      <c r="O552" s="57"/>
      <c r="V552" s="57"/>
      <c r="AC552" s="57"/>
      <c r="AJ552" s="57"/>
      <c r="AQ552" s="57"/>
      <c r="AX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  <c r="CM552" s="57"/>
      <c r="CN552" s="57"/>
    </row>
    <row r="553">
      <c r="H553" s="57"/>
      <c r="O553" s="57"/>
      <c r="V553" s="57"/>
      <c r="AC553" s="57"/>
      <c r="AJ553" s="57"/>
      <c r="AQ553" s="57"/>
      <c r="AX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  <c r="CM553" s="57"/>
      <c r="CN553" s="57"/>
    </row>
    <row r="554">
      <c r="H554" s="57"/>
      <c r="O554" s="57"/>
      <c r="V554" s="57"/>
      <c r="AC554" s="57"/>
      <c r="AJ554" s="57"/>
      <c r="AQ554" s="57"/>
      <c r="AX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  <c r="CM554" s="57"/>
      <c r="CN554" s="57"/>
    </row>
    <row r="555">
      <c r="H555" s="57"/>
      <c r="O555" s="57"/>
      <c r="V555" s="57"/>
      <c r="AC555" s="57"/>
      <c r="AJ555" s="57"/>
      <c r="AQ555" s="57"/>
      <c r="AX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  <c r="CM555" s="57"/>
      <c r="CN555" s="57"/>
    </row>
    <row r="556">
      <c r="H556" s="57"/>
      <c r="O556" s="57"/>
      <c r="V556" s="57"/>
      <c r="AC556" s="57"/>
      <c r="AJ556" s="57"/>
      <c r="AQ556" s="57"/>
      <c r="AX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  <c r="CM556" s="57"/>
      <c r="CN556" s="57"/>
    </row>
    <row r="557">
      <c r="H557" s="57"/>
      <c r="O557" s="57"/>
      <c r="V557" s="57"/>
      <c r="AC557" s="57"/>
      <c r="AJ557" s="57"/>
      <c r="AQ557" s="57"/>
      <c r="AX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  <c r="CM557" s="57"/>
      <c r="CN557" s="57"/>
    </row>
    <row r="558">
      <c r="H558" s="57"/>
      <c r="O558" s="57"/>
      <c r="V558" s="57"/>
      <c r="AC558" s="57"/>
      <c r="AJ558" s="57"/>
      <c r="AQ558" s="57"/>
      <c r="AX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  <c r="CM558" s="57"/>
      <c r="CN558" s="57"/>
    </row>
    <row r="559">
      <c r="H559" s="57"/>
      <c r="O559" s="57"/>
      <c r="V559" s="57"/>
      <c r="AC559" s="57"/>
      <c r="AJ559" s="57"/>
      <c r="AQ559" s="57"/>
      <c r="AX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  <c r="CM559" s="57"/>
      <c r="CN559" s="57"/>
    </row>
    <row r="560">
      <c r="H560" s="57"/>
      <c r="O560" s="57"/>
      <c r="V560" s="57"/>
      <c r="AC560" s="57"/>
      <c r="AJ560" s="57"/>
      <c r="AQ560" s="57"/>
      <c r="AX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  <c r="CM560" s="57"/>
      <c r="CN560" s="57"/>
    </row>
    <row r="561">
      <c r="H561" s="57"/>
      <c r="O561" s="57"/>
      <c r="V561" s="57"/>
      <c r="AC561" s="57"/>
      <c r="AJ561" s="57"/>
      <c r="AQ561" s="57"/>
      <c r="AX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  <c r="CM561" s="57"/>
      <c r="CN561" s="57"/>
    </row>
    <row r="562">
      <c r="H562" s="57"/>
      <c r="O562" s="57"/>
      <c r="V562" s="57"/>
      <c r="AC562" s="57"/>
      <c r="AJ562" s="57"/>
      <c r="AQ562" s="57"/>
      <c r="AX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  <c r="CM562" s="57"/>
      <c r="CN562" s="57"/>
    </row>
    <row r="563">
      <c r="H563" s="57"/>
      <c r="O563" s="57"/>
      <c r="V563" s="57"/>
      <c r="AC563" s="57"/>
      <c r="AJ563" s="57"/>
      <c r="AQ563" s="57"/>
      <c r="AX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  <c r="CM563" s="57"/>
      <c r="CN563" s="57"/>
    </row>
    <row r="564">
      <c r="H564" s="57"/>
      <c r="O564" s="57"/>
      <c r="V564" s="57"/>
      <c r="AC564" s="57"/>
      <c r="AJ564" s="57"/>
      <c r="AQ564" s="57"/>
      <c r="AX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  <c r="CM564" s="57"/>
      <c r="CN564" s="57"/>
    </row>
    <row r="565">
      <c r="H565" s="57"/>
      <c r="O565" s="57"/>
      <c r="V565" s="57"/>
      <c r="AC565" s="57"/>
      <c r="AJ565" s="57"/>
      <c r="AQ565" s="57"/>
      <c r="AX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  <c r="CM565" s="57"/>
      <c r="CN565" s="57"/>
    </row>
    <row r="566">
      <c r="H566" s="57"/>
      <c r="O566" s="57"/>
      <c r="V566" s="57"/>
      <c r="AC566" s="57"/>
      <c r="AJ566" s="57"/>
      <c r="AQ566" s="57"/>
      <c r="AX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  <c r="CM566" s="57"/>
      <c r="CN566" s="57"/>
    </row>
    <row r="567">
      <c r="H567" s="57"/>
      <c r="O567" s="57"/>
      <c r="V567" s="57"/>
      <c r="AC567" s="57"/>
      <c r="AJ567" s="57"/>
      <c r="AQ567" s="57"/>
      <c r="AX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  <c r="CM567" s="57"/>
      <c r="CN567" s="57"/>
    </row>
    <row r="568">
      <c r="H568" s="57"/>
      <c r="O568" s="57"/>
      <c r="V568" s="57"/>
      <c r="AC568" s="57"/>
      <c r="AJ568" s="57"/>
      <c r="AQ568" s="57"/>
      <c r="AX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  <c r="CM568" s="57"/>
      <c r="CN568" s="57"/>
    </row>
    <row r="569">
      <c r="H569" s="57"/>
      <c r="O569" s="57"/>
      <c r="V569" s="57"/>
      <c r="AC569" s="57"/>
      <c r="AJ569" s="57"/>
      <c r="AQ569" s="57"/>
      <c r="AX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  <c r="CM569" s="57"/>
      <c r="CN569" s="57"/>
    </row>
    <row r="570">
      <c r="H570" s="57"/>
      <c r="O570" s="57"/>
      <c r="V570" s="57"/>
      <c r="AC570" s="57"/>
      <c r="AJ570" s="57"/>
      <c r="AQ570" s="57"/>
      <c r="AX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  <c r="CM570" s="57"/>
      <c r="CN570" s="57"/>
    </row>
    <row r="571">
      <c r="H571" s="57"/>
      <c r="O571" s="57"/>
      <c r="V571" s="57"/>
      <c r="AC571" s="57"/>
      <c r="AJ571" s="57"/>
      <c r="AQ571" s="57"/>
      <c r="AX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  <c r="CM571" s="57"/>
      <c r="CN571" s="57"/>
    </row>
    <row r="572">
      <c r="H572" s="57"/>
      <c r="O572" s="57"/>
      <c r="V572" s="57"/>
      <c r="AC572" s="57"/>
      <c r="AJ572" s="57"/>
      <c r="AQ572" s="57"/>
      <c r="AX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  <c r="CM572" s="57"/>
      <c r="CN572" s="57"/>
    </row>
    <row r="573">
      <c r="H573" s="57"/>
      <c r="O573" s="57"/>
      <c r="V573" s="57"/>
      <c r="AC573" s="57"/>
      <c r="AJ573" s="57"/>
      <c r="AQ573" s="57"/>
      <c r="AX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  <c r="CM573" s="57"/>
      <c r="CN573" s="57"/>
    </row>
    <row r="574">
      <c r="H574" s="57"/>
      <c r="O574" s="57"/>
      <c r="V574" s="57"/>
      <c r="AC574" s="57"/>
      <c r="AJ574" s="57"/>
      <c r="AQ574" s="57"/>
      <c r="AX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  <c r="CM574" s="57"/>
      <c r="CN574" s="57"/>
    </row>
    <row r="575">
      <c r="H575" s="57"/>
      <c r="O575" s="57"/>
      <c r="V575" s="57"/>
      <c r="AC575" s="57"/>
      <c r="AJ575" s="57"/>
      <c r="AQ575" s="57"/>
      <c r="AX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  <c r="CM575" s="57"/>
      <c r="CN575" s="57"/>
    </row>
    <row r="576">
      <c r="H576" s="57"/>
      <c r="O576" s="57"/>
      <c r="V576" s="57"/>
      <c r="AC576" s="57"/>
      <c r="AJ576" s="57"/>
      <c r="AQ576" s="57"/>
      <c r="AX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  <c r="CM576" s="57"/>
      <c r="CN576" s="57"/>
    </row>
    <row r="577">
      <c r="H577" s="57"/>
      <c r="O577" s="57"/>
      <c r="V577" s="57"/>
      <c r="AC577" s="57"/>
      <c r="AJ577" s="57"/>
      <c r="AQ577" s="57"/>
      <c r="AX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  <c r="CM577" s="57"/>
      <c r="CN577" s="57"/>
    </row>
    <row r="578">
      <c r="H578" s="57"/>
      <c r="O578" s="57"/>
      <c r="V578" s="57"/>
      <c r="AC578" s="57"/>
      <c r="AJ578" s="57"/>
      <c r="AQ578" s="57"/>
      <c r="AX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  <c r="CM578" s="57"/>
      <c r="CN578" s="57"/>
    </row>
    <row r="579">
      <c r="H579" s="57"/>
      <c r="O579" s="57"/>
      <c r="V579" s="57"/>
      <c r="AC579" s="57"/>
      <c r="AJ579" s="57"/>
      <c r="AQ579" s="57"/>
      <c r="AX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  <c r="CM579" s="57"/>
      <c r="CN579" s="57"/>
    </row>
    <row r="580">
      <c r="H580" s="57"/>
      <c r="O580" s="57"/>
      <c r="V580" s="57"/>
      <c r="AC580" s="57"/>
      <c r="AJ580" s="57"/>
      <c r="AQ580" s="57"/>
      <c r="AX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  <c r="CM580" s="57"/>
      <c r="CN580" s="57"/>
    </row>
    <row r="581">
      <c r="H581" s="57"/>
      <c r="O581" s="57"/>
      <c r="V581" s="57"/>
      <c r="AC581" s="57"/>
      <c r="AJ581" s="57"/>
      <c r="AQ581" s="57"/>
      <c r="AX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  <c r="CM581" s="57"/>
      <c r="CN581" s="57"/>
    </row>
    <row r="582">
      <c r="H582" s="57"/>
      <c r="O582" s="57"/>
      <c r="V582" s="57"/>
      <c r="AC582" s="57"/>
      <c r="AJ582" s="57"/>
      <c r="AQ582" s="57"/>
      <c r="AX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  <c r="CM582" s="57"/>
      <c r="CN582" s="57"/>
    </row>
    <row r="583">
      <c r="H583" s="57"/>
      <c r="O583" s="57"/>
      <c r="V583" s="57"/>
      <c r="AC583" s="57"/>
      <c r="AJ583" s="57"/>
      <c r="AQ583" s="57"/>
      <c r="AX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  <c r="CM583" s="57"/>
      <c r="CN583" s="57"/>
    </row>
    <row r="584">
      <c r="H584" s="57"/>
      <c r="O584" s="57"/>
      <c r="V584" s="57"/>
      <c r="AC584" s="57"/>
      <c r="AJ584" s="57"/>
      <c r="AQ584" s="57"/>
      <c r="AX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  <c r="CM584" s="57"/>
      <c r="CN584" s="57"/>
    </row>
    <row r="585">
      <c r="H585" s="57"/>
      <c r="O585" s="57"/>
      <c r="V585" s="57"/>
      <c r="AC585" s="57"/>
      <c r="AJ585" s="57"/>
      <c r="AQ585" s="57"/>
      <c r="AX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  <c r="CM585" s="57"/>
      <c r="CN585" s="57"/>
    </row>
    <row r="586">
      <c r="H586" s="57"/>
      <c r="O586" s="57"/>
      <c r="V586" s="57"/>
      <c r="AC586" s="57"/>
      <c r="AJ586" s="57"/>
      <c r="AQ586" s="57"/>
      <c r="AX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  <c r="CM586" s="57"/>
      <c r="CN586" s="57"/>
    </row>
    <row r="587">
      <c r="H587" s="57"/>
      <c r="O587" s="57"/>
      <c r="V587" s="57"/>
      <c r="AC587" s="57"/>
      <c r="AJ587" s="57"/>
      <c r="AQ587" s="57"/>
      <c r="AX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  <c r="CM587" s="57"/>
      <c r="CN587" s="57"/>
    </row>
    <row r="588">
      <c r="H588" s="57"/>
      <c r="O588" s="57"/>
      <c r="V588" s="57"/>
      <c r="AC588" s="57"/>
      <c r="AJ588" s="57"/>
      <c r="AQ588" s="57"/>
      <c r="AX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  <c r="CM588" s="57"/>
      <c r="CN588" s="57"/>
    </row>
    <row r="589">
      <c r="H589" s="57"/>
      <c r="O589" s="57"/>
      <c r="V589" s="57"/>
      <c r="AC589" s="57"/>
      <c r="AJ589" s="57"/>
      <c r="AQ589" s="57"/>
      <c r="AX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  <c r="CM589" s="57"/>
      <c r="CN589" s="57"/>
    </row>
    <row r="590">
      <c r="H590" s="57"/>
      <c r="O590" s="57"/>
      <c r="V590" s="57"/>
      <c r="AC590" s="57"/>
      <c r="AJ590" s="57"/>
      <c r="AQ590" s="57"/>
      <c r="AX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  <c r="CM590" s="57"/>
      <c r="CN590" s="57"/>
    </row>
    <row r="591">
      <c r="H591" s="57"/>
      <c r="O591" s="57"/>
      <c r="V591" s="57"/>
      <c r="AC591" s="57"/>
      <c r="AJ591" s="57"/>
      <c r="AQ591" s="57"/>
      <c r="AX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  <c r="CM591" s="57"/>
      <c r="CN591" s="57"/>
    </row>
    <row r="592">
      <c r="H592" s="57"/>
      <c r="O592" s="57"/>
      <c r="V592" s="57"/>
      <c r="AC592" s="57"/>
      <c r="AJ592" s="57"/>
      <c r="AQ592" s="57"/>
      <c r="AX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  <c r="CM592" s="57"/>
      <c r="CN592" s="57"/>
    </row>
    <row r="593">
      <c r="H593" s="57"/>
      <c r="O593" s="57"/>
      <c r="V593" s="57"/>
      <c r="AC593" s="57"/>
      <c r="AJ593" s="57"/>
      <c r="AQ593" s="57"/>
      <c r="AX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  <c r="CM593" s="57"/>
      <c r="CN593" s="57"/>
    </row>
    <row r="594">
      <c r="H594" s="57"/>
      <c r="O594" s="57"/>
      <c r="V594" s="57"/>
      <c r="AC594" s="57"/>
      <c r="AJ594" s="57"/>
      <c r="AQ594" s="57"/>
      <c r="AX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  <c r="CM594" s="57"/>
      <c r="CN594" s="57"/>
    </row>
    <row r="595">
      <c r="H595" s="57"/>
      <c r="O595" s="57"/>
      <c r="V595" s="57"/>
      <c r="AC595" s="57"/>
      <c r="AJ595" s="57"/>
      <c r="AQ595" s="57"/>
      <c r="AX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  <c r="CM595" s="57"/>
      <c r="CN595" s="57"/>
    </row>
    <row r="596">
      <c r="H596" s="57"/>
      <c r="O596" s="57"/>
      <c r="V596" s="57"/>
      <c r="AC596" s="57"/>
      <c r="AJ596" s="57"/>
      <c r="AQ596" s="57"/>
      <c r="AX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  <c r="CM596" s="57"/>
      <c r="CN596" s="57"/>
    </row>
    <row r="597">
      <c r="H597" s="57"/>
      <c r="O597" s="57"/>
      <c r="V597" s="57"/>
      <c r="AC597" s="57"/>
      <c r="AJ597" s="57"/>
      <c r="AQ597" s="57"/>
      <c r="AX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  <c r="CM597" s="57"/>
      <c r="CN597" s="57"/>
    </row>
    <row r="598">
      <c r="H598" s="57"/>
      <c r="O598" s="57"/>
      <c r="V598" s="57"/>
      <c r="AC598" s="57"/>
      <c r="AJ598" s="57"/>
      <c r="AQ598" s="57"/>
      <c r="AX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  <c r="CM598" s="57"/>
      <c r="CN598" s="57"/>
    </row>
    <row r="599">
      <c r="H599" s="57"/>
      <c r="O599" s="57"/>
      <c r="V599" s="57"/>
      <c r="AC599" s="57"/>
      <c r="AJ599" s="57"/>
      <c r="AQ599" s="57"/>
      <c r="AX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  <c r="CM599" s="57"/>
      <c r="CN599" s="57"/>
    </row>
    <row r="600">
      <c r="H600" s="57"/>
      <c r="O600" s="57"/>
      <c r="V600" s="57"/>
      <c r="AC600" s="57"/>
      <c r="AJ600" s="57"/>
      <c r="AQ600" s="57"/>
      <c r="AX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  <c r="CM600" s="57"/>
      <c r="CN600" s="57"/>
    </row>
    <row r="601">
      <c r="H601" s="57"/>
      <c r="O601" s="57"/>
      <c r="V601" s="57"/>
      <c r="AC601" s="57"/>
      <c r="AJ601" s="57"/>
      <c r="AQ601" s="57"/>
      <c r="AX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  <c r="CM601" s="57"/>
      <c r="CN601" s="57"/>
    </row>
    <row r="602">
      <c r="H602" s="57"/>
      <c r="O602" s="57"/>
      <c r="V602" s="57"/>
      <c r="AC602" s="57"/>
      <c r="AJ602" s="57"/>
      <c r="AQ602" s="57"/>
      <c r="AX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  <c r="CM602" s="57"/>
      <c r="CN602" s="57"/>
    </row>
    <row r="603">
      <c r="H603" s="57"/>
      <c r="O603" s="57"/>
      <c r="V603" s="57"/>
      <c r="AC603" s="57"/>
      <c r="AJ603" s="57"/>
      <c r="AQ603" s="57"/>
      <c r="AX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  <c r="CM603" s="57"/>
      <c r="CN603" s="57"/>
    </row>
    <row r="604">
      <c r="H604" s="57"/>
      <c r="O604" s="57"/>
      <c r="V604" s="57"/>
      <c r="AC604" s="57"/>
      <c r="AJ604" s="57"/>
      <c r="AQ604" s="57"/>
      <c r="AX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  <c r="CM604" s="57"/>
      <c r="CN604" s="57"/>
    </row>
    <row r="605">
      <c r="H605" s="57"/>
      <c r="O605" s="57"/>
      <c r="V605" s="57"/>
      <c r="AC605" s="57"/>
      <c r="AJ605" s="57"/>
      <c r="AQ605" s="57"/>
      <c r="AX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  <c r="CM605" s="57"/>
      <c r="CN605" s="57"/>
    </row>
    <row r="606">
      <c r="H606" s="57"/>
      <c r="O606" s="57"/>
      <c r="V606" s="57"/>
      <c r="AC606" s="57"/>
      <c r="AJ606" s="57"/>
      <c r="AQ606" s="57"/>
      <c r="AX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  <c r="CM606" s="57"/>
      <c r="CN606" s="57"/>
    </row>
    <row r="607">
      <c r="H607" s="57"/>
      <c r="O607" s="57"/>
      <c r="V607" s="57"/>
      <c r="AC607" s="57"/>
      <c r="AJ607" s="57"/>
      <c r="AQ607" s="57"/>
      <c r="AX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  <c r="CM607" s="57"/>
      <c r="CN607" s="57"/>
    </row>
    <row r="608">
      <c r="H608" s="57"/>
      <c r="O608" s="57"/>
      <c r="V608" s="57"/>
      <c r="AC608" s="57"/>
      <c r="AJ608" s="57"/>
      <c r="AQ608" s="57"/>
      <c r="AX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  <c r="CM608" s="57"/>
      <c r="CN608" s="57"/>
    </row>
    <row r="609">
      <c r="H609" s="57"/>
      <c r="O609" s="57"/>
      <c r="V609" s="57"/>
      <c r="AC609" s="57"/>
      <c r="AJ609" s="57"/>
      <c r="AQ609" s="57"/>
      <c r="AX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  <c r="CM609" s="57"/>
      <c r="CN609" s="57"/>
    </row>
    <row r="610">
      <c r="H610" s="57"/>
      <c r="O610" s="57"/>
      <c r="V610" s="57"/>
      <c r="AC610" s="57"/>
      <c r="AJ610" s="57"/>
      <c r="AQ610" s="57"/>
      <c r="AX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  <c r="CM610" s="57"/>
      <c r="CN610" s="57"/>
    </row>
    <row r="611">
      <c r="H611" s="57"/>
      <c r="O611" s="57"/>
      <c r="V611" s="57"/>
      <c r="AC611" s="57"/>
      <c r="AJ611" s="57"/>
      <c r="AQ611" s="57"/>
      <c r="AX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  <c r="CM611" s="57"/>
      <c r="CN611" s="57"/>
    </row>
    <row r="612">
      <c r="H612" s="57"/>
      <c r="O612" s="57"/>
      <c r="V612" s="57"/>
      <c r="AC612" s="57"/>
      <c r="AJ612" s="57"/>
      <c r="AQ612" s="57"/>
      <c r="AX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  <c r="CM612" s="57"/>
      <c r="CN612" s="57"/>
    </row>
    <row r="613">
      <c r="H613" s="57"/>
      <c r="O613" s="57"/>
      <c r="V613" s="57"/>
      <c r="AC613" s="57"/>
      <c r="AJ613" s="57"/>
      <c r="AQ613" s="57"/>
      <c r="AX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  <c r="CM613" s="57"/>
      <c r="CN613" s="57"/>
    </row>
    <row r="614">
      <c r="H614" s="57"/>
      <c r="O614" s="57"/>
      <c r="V614" s="57"/>
      <c r="AC614" s="57"/>
      <c r="AJ614" s="57"/>
      <c r="AQ614" s="57"/>
      <c r="AX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  <c r="CM614" s="57"/>
      <c r="CN614" s="57"/>
    </row>
    <row r="615">
      <c r="H615" s="57"/>
      <c r="O615" s="57"/>
      <c r="V615" s="57"/>
      <c r="AC615" s="57"/>
      <c r="AJ615" s="57"/>
      <c r="AQ615" s="57"/>
      <c r="AX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  <c r="CM615" s="57"/>
      <c r="CN615" s="57"/>
    </row>
    <row r="616">
      <c r="H616" s="57"/>
      <c r="O616" s="57"/>
      <c r="V616" s="57"/>
      <c r="AC616" s="57"/>
      <c r="AJ616" s="57"/>
      <c r="AQ616" s="57"/>
      <c r="AX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  <c r="CM616" s="57"/>
      <c r="CN616" s="57"/>
    </row>
    <row r="617">
      <c r="H617" s="57"/>
      <c r="O617" s="57"/>
      <c r="V617" s="57"/>
      <c r="AC617" s="57"/>
      <c r="AJ617" s="57"/>
      <c r="AQ617" s="57"/>
      <c r="AX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  <c r="CM617" s="57"/>
      <c r="CN617" s="57"/>
    </row>
    <row r="618">
      <c r="H618" s="57"/>
      <c r="O618" s="57"/>
      <c r="V618" s="57"/>
      <c r="AC618" s="57"/>
      <c r="AJ618" s="57"/>
      <c r="AQ618" s="57"/>
      <c r="AX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  <c r="CM618" s="57"/>
      <c r="CN618" s="57"/>
    </row>
    <row r="619">
      <c r="H619" s="57"/>
      <c r="O619" s="57"/>
      <c r="V619" s="57"/>
      <c r="AC619" s="57"/>
      <c r="AJ619" s="57"/>
      <c r="AQ619" s="57"/>
      <c r="AX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  <c r="CM619" s="57"/>
      <c r="CN619" s="57"/>
    </row>
    <row r="620">
      <c r="H620" s="57"/>
      <c r="O620" s="57"/>
      <c r="V620" s="57"/>
      <c r="AC620" s="57"/>
      <c r="AJ620" s="57"/>
      <c r="AQ620" s="57"/>
      <c r="AX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  <c r="CM620" s="57"/>
      <c r="CN620" s="57"/>
    </row>
    <row r="621">
      <c r="H621" s="57"/>
      <c r="O621" s="57"/>
      <c r="V621" s="57"/>
      <c r="AC621" s="57"/>
      <c r="AJ621" s="57"/>
      <c r="AQ621" s="57"/>
      <c r="AX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  <c r="CM621" s="57"/>
      <c r="CN621" s="57"/>
    </row>
    <row r="622">
      <c r="H622" s="57"/>
      <c r="O622" s="57"/>
      <c r="V622" s="57"/>
      <c r="AC622" s="57"/>
      <c r="AJ622" s="57"/>
      <c r="AQ622" s="57"/>
      <c r="AX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  <c r="CM622" s="57"/>
      <c r="CN622" s="57"/>
    </row>
    <row r="623">
      <c r="H623" s="57"/>
      <c r="O623" s="57"/>
      <c r="V623" s="57"/>
      <c r="AC623" s="57"/>
      <c r="AJ623" s="57"/>
      <c r="AQ623" s="57"/>
      <c r="AX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  <c r="CM623" s="57"/>
      <c r="CN623" s="57"/>
    </row>
    <row r="624">
      <c r="H624" s="57"/>
      <c r="O624" s="57"/>
      <c r="V624" s="57"/>
      <c r="AC624" s="57"/>
      <c r="AJ624" s="57"/>
      <c r="AQ624" s="57"/>
      <c r="AX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7"/>
      <c r="CI624" s="57"/>
      <c r="CJ624" s="57"/>
      <c r="CK624" s="57"/>
      <c r="CL624" s="57"/>
      <c r="CM624" s="57"/>
      <c r="CN624" s="57"/>
    </row>
    <row r="625">
      <c r="H625" s="57"/>
      <c r="O625" s="57"/>
      <c r="V625" s="57"/>
      <c r="AC625" s="57"/>
      <c r="AJ625" s="57"/>
      <c r="AQ625" s="57"/>
      <c r="AX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7"/>
      <c r="CI625" s="57"/>
      <c r="CJ625" s="57"/>
      <c r="CK625" s="57"/>
      <c r="CL625" s="57"/>
      <c r="CM625" s="57"/>
      <c r="CN625" s="57"/>
    </row>
    <row r="626">
      <c r="H626" s="57"/>
      <c r="O626" s="57"/>
      <c r="V626" s="57"/>
      <c r="AC626" s="57"/>
      <c r="AJ626" s="57"/>
      <c r="AQ626" s="57"/>
      <c r="AX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  <c r="CM626" s="57"/>
      <c r="CN626" s="57"/>
    </row>
    <row r="627">
      <c r="H627" s="57"/>
      <c r="O627" s="57"/>
      <c r="V627" s="57"/>
      <c r="AC627" s="57"/>
      <c r="AJ627" s="57"/>
      <c r="AQ627" s="57"/>
      <c r="AX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  <c r="CM627" s="57"/>
      <c r="CN627" s="57"/>
    </row>
    <row r="628">
      <c r="H628" s="57"/>
      <c r="O628" s="57"/>
      <c r="V628" s="57"/>
      <c r="AC628" s="57"/>
      <c r="AJ628" s="57"/>
      <c r="AQ628" s="57"/>
      <c r="AX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  <c r="CM628" s="57"/>
      <c r="CN628" s="57"/>
    </row>
    <row r="629">
      <c r="H629" s="57"/>
      <c r="O629" s="57"/>
      <c r="V629" s="57"/>
      <c r="AC629" s="57"/>
      <c r="AJ629" s="57"/>
      <c r="AQ629" s="57"/>
      <c r="AX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  <c r="CM629" s="57"/>
      <c r="CN629" s="57"/>
    </row>
    <row r="630">
      <c r="H630" s="57"/>
      <c r="O630" s="57"/>
      <c r="V630" s="57"/>
      <c r="AC630" s="57"/>
      <c r="AJ630" s="57"/>
      <c r="AQ630" s="57"/>
      <c r="AX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  <c r="CM630" s="57"/>
      <c r="CN630" s="57"/>
    </row>
    <row r="631">
      <c r="H631" s="57"/>
      <c r="O631" s="57"/>
      <c r="V631" s="57"/>
      <c r="AC631" s="57"/>
      <c r="AJ631" s="57"/>
      <c r="AQ631" s="57"/>
      <c r="AX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  <c r="CM631" s="57"/>
      <c r="CN631" s="57"/>
    </row>
    <row r="632">
      <c r="H632" s="57"/>
      <c r="O632" s="57"/>
      <c r="V632" s="57"/>
      <c r="AC632" s="57"/>
      <c r="AJ632" s="57"/>
      <c r="AQ632" s="57"/>
      <c r="AX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  <c r="CM632" s="57"/>
      <c r="CN632" s="57"/>
    </row>
    <row r="633">
      <c r="H633" s="57"/>
      <c r="O633" s="57"/>
      <c r="V633" s="57"/>
      <c r="AC633" s="57"/>
      <c r="AJ633" s="57"/>
      <c r="AQ633" s="57"/>
      <c r="AX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  <c r="CM633" s="57"/>
      <c r="CN633" s="57"/>
    </row>
    <row r="634">
      <c r="H634" s="57"/>
      <c r="O634" s="57"/>
      <c r="V634" s="57"/>
      <c r="AC634" s="57"/>
      <c r="AJ634" s="57"/>
      <c r="AQ634" s="57"/>
      <c r="AX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  <c r="CM634" s="57"/>
      <c r="CN634" s="57"/>
    </row>
    <row r="635">
      <c r="H635" s="57"/>
      <c r="O635" s="57"/>
      <c r="V635" s="57"/>
      <c r="AC635" s="57"/>
      <c r="AJ635" s="57"/>
      <c r="AQ635" s="57"/>
      <c r="AX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  <c r="CM635" s="57"/>
      <c r="CN635" s="57"/>
    </row>
    <row r="636">
      <c r="H636" s="57"/>
      <c r="O636" s="57"/>
      <c r="V636" s="57"/>
      <c r="AC636" s="57"/>
      <c r="AJ636" s="57"/>
      <c r="AQ636" s="57"/>
      <c r="AX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  <c r="CM636" s="57"/>
      <c r="CN636" s="57"/>
    </row>
    <row r="637">
      <c r="H637" s="57"/>
      <c r="O637" s="57"/>
      <c r="V637" s="57"/>
      <c r="AC637" s="57"/>
      <c r="AJ637" s="57"/>
      <c r="AQ637" s="57"/>
      <c r="AX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  <c r="CM637" s="57"/>
      <c r="CN637" s="57"/>
    </row>
    <row r="638">
      <c r="H638" s="57"/>
      <c r="O638" s="57"/>
      <c r="V638" s="57"/>
      <c r="AC638" s="57"/>
      <c r="AJ638" s="57"/>
      <c r="AQ638" s="57"/>
      <c r="AX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  <c r="CM638" s="57"/>
      <c r="CN638" s="57"/>
    </row>
    <row r="639">
      <c r="H639" s="57"/>
      <c r="O639" s="57"/>
      <c r="V639" s="57"/>
      <c r="AC639" s="57"/>
      <c r="AJ639" s="57"/>
      <c r="AQ639" s="57"/>
      <c r="AX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  <c r="CM639" s="57"/>
      <c r="CN639" s="57"/>
    </row>
    <row r="640">
      <c r="H640" s="57"/>
      <c r="O640" s="57"/>
      <c r="V640" s="57"/>
      <c r="AC640" s="57"/>
      <c r="AJ640" s="57"/>
      <c r="AQ640" s="57"/>
      <c r="AX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  <c r="CM640" s="57"/>
      <c r="CN640" s="57"/>
    </row>
    <row r="641">
      <c r="H641" s="57"/>
      <c r="O641" s="57"/>
      <c r="V641" s="57"/>
      <c r="AC641" s="57"/>
      <c r="AJ641" s="57"/>
      <c r="AQ641" s="57"/>
      <c r="AX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  <c r="CM641" s="57"/>
      <c r="CN641" s="57"/>
    </row>
    <row r="642">
      <c r="H642" s="57"/>
      <c r="O642" s="57"/>
      <c r="V642" s="57"/>
      <c r="AC642" s="57"/>
      <c r="AJ642" s="57"/>
      <c r="AQ642" s="57"/>
      <c r="AX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  <c r="CM642" s="57"/>
      <c r="CN642" s="57"/>
    </row>
    <row r="643">
      <c r="H643" s="57"/>
      <c r="O643" s="57"/>
      <c r="V643" s="57"/>
      <c r="AC643" s="57"/>
      <c r="AJ643" s="57"/>
      <c r="AQ643" s="57"/>
      <c r="AX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  <c r="CM643" s="57"/>
      <c r="CN643" s="57"/>
    </row>
    <row r="644">
      <c r="H644" s="57"/>
      <c r="O644" s="57"/>
      <c r="V644" s="57"/>
      <c r="AC644" s="57"/>
      <c r="AJ644" s="57"/>
      <c r="AQ644" s="57"/>
      <c r="AX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  <c r="CM644" s="57"/>
      <c r="CN644" s="57"/>
    </row>
    <row r="645">
      <c r="H645" s="57"/>
      <c r="O645" s="57"/>
      <c r="V645" s="57"/>
      <c r="AC645" s="57"/>
      <c r="AJ645" s="57"/>
      <c r="AQ645" s="57"/>
      <c r="AX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  <c r="CM645" s="57"/>
      <c r="CN645" s="57"/>
    </row>
    <row r="646">
      <c r="H646" s="57"/>
      <c r="O646" s="57"/>
      <c r="V646" s="57"/>
      <c r="AC646" s="57"/>
      <c r="AJ646" s="57"/>
      <c r="AQ646" s="57"/>
      <c r="AX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  <c r="CM646" s="57"/>
      <c r="CN646" s="57"/>
    </row>
    <row r="647">
      <c r="H647" s="57"/>
      <c r="O647" s="57"/>
      <c r="V647" s="57"/>
      <c r="AC647" s="57"/>
      <c r="AJ647" s="57"/>
      <c r="AQ647" s="57"/>
      <c r="AX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  <c r="CM647" s="57"/>
      <c r="CN647" s="57"/>
    </row>
    <row r="648">
      <c r="H648" s="57"/>
      <c r="O648" s="57"/>
      <c r="V648" s="57"/>
      <c r="AC648" s="57"/>
      <c r="AJ648" s="57"/>
      <c r="AQ648" s="57"/>
      <c r="AX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  <c r="CM648" s="57"/>
      <c r="CN648" s="57"/>
    </row>
    <row r="649">
      <c r="H649" s="57"/>
      <c r="O649" s="57"/>
      <c r="V649" s="57"/>
      <c r="AC649" s="57"/>
      <c r="AJ649" s="57"/>
      <c r="AQ649" s="57"/>
      <c r="AX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7"/>
      <c r="CI649" s="57"/>
      <c r="CJ649" s="57"/>
      <c r="CK649" s="57"/>
      <c r="CL649" s="57"/>
      <c r="CM649" s="57"/>
      <c r="CN649" s="57"/>
    </row>
    <row r="650">
      <c r="H650" s="57"/>
      <c r="O650" s="57"/>
      <c r="V650" s="57"/>
      <c r="AC650" s="57"/>
      <c r="AJ650" s="57"/>
      <c r="AQ650" s="57"/>
      <c r="AX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7"/>
      <c r="CI650" s="57"/>
      <c r="CJ650" s="57"/>
      <c r="CK650" s="57"/>
      <c r="CL650" s="57"/>
      <c r="CM650" s="57"/>
      <c r="CN650" s="57"/>
    </row>
    <row r="651">
      <c r="H651" s="57"/>
      <c r="O651" s="57"/>
      <c r="V651" s="57"/>
      <c r="AC651" s="57"/>
      <c r="AJ651" s="57"/>
      <c r="AQ651" s="57"/>
      <c r="AX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7"/>
      <c r="CI651" s="57"/>
      <c r="CJ651" s="57"/>
      <c r="CK651" s="57"/>
      <c r="CL651" s="57"/>
      <c r="CM651" s="57"/>
      <c r="CN651" s="57"/>
    </row>
    <row r="652">
      <c r="H652" s="57"/>
      <c r="O652" s="57"/>
      <c r="V652" s="57"/>
      <c r="AC652" s="57"/>
      <c r="AJ652" s="57"/>
      <c r="AQ652" s="57"/>
      <c r="AX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  <c r="CM652" s="57"/>
      <c r="CN652" s="57"/>
    </row>
    <row r="653">
      <c r="H653" s="57"/>
      <c r="O653" s="57"/>
      <c r="V653" s="57"/>
      <c r="AC653" s="57"/>
      <c r="AJ653" s="57"/>
      <c r="AQ653" s="57"/>
      <c r="AX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  <c r="CM653" s="57"/>
      <c r="CN653" s="57"/>
    </row>
    <row r="654">
      <c r="H654" s="57"/>
      <c r="O654" s="57"/>
      <c r="V654" s="57"/>
      <c r="AC654" s="57"/>
      <c r="AJ654" s="57"/>
      <c r="AQ654" s="57"/>
      <c r="AX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  <c r="CM654" s="57"/>
      <c r="CN654" s="57"/>
    </row>
    <row r="655">
      <c r="H655" s="57"/>
      <c r="O655" s="57"/>
      <c r="V655" s="57"/>
      <c r="AC655" s="57"/>
      <c r="AJ655" s="57"/>
      <c r="AQ655" s="57"/>
      <c r="AX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  <c r="CM655" s="57"/>
      <c r="CN655" s="57"/>
    </row>
    <row r="656">
      <c r="H656" s="57"/>
      <c r="O656" s="57"/>
      <c r="V656" s="57"/>
      <c r="AC656" s="57"/>
      <c r="AJ656" s="57"/>
      <c r="AQ656" s="57"/>
      <c r="AX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  <c r="CM656" s="57"/>
      <c r="CN656" s="57"/>
    </row>
    <row r="657">
      <c r="H657" s="57"/>
      <c r="O657" s="57"/>
      <c r="V657" s="57"/>
      <c r="AC657" s="57"/>
      <c r="AJ657" s="57"/>
      <c r="AQ657" s="57"/>
      <c r="AX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  <c r="CM657" s="57"/>
      <c r="CN657" s="57"/>
    </row>
    <row r="658">
      <c r="H658" s="57"/>
      <c r="O658" s="57"/>
      <c r="V658" s="57"/>
      <c r="AC658" s="57"/>
      <c r="AJ658" s="57"/>
      <c r="AQ658" s="57"/>
      <c r="AX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  <c r="CM658" s="57"/>
      <c r="CN658" s="57"/>
    </row>
    <row r="659">
      <c r="H659" s="57"/>
      <c r="O659" s="57"/>
      <c r="V659" s="57"/>
      <c r="AC659" s="57"/>
      <c r="AJ659" s="57"/>
      <c r="AQ659" s="57"/>
      <c r="AX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  <c r="CM659" s="57"/>
      <c r="CN659" s="57"/>
    </row>
    <row r="660">
      <c r="H660" s="57"/>
      <c r="O660" s="57"/>
      <c r="V660" s="57"/>
      <c r="AC660" s="57"/>
      <c r="AJ660" s="57"/>
      <c r="AQ660" s="57"/>
      <c r="AX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  <c r="CM660" s="57"/>
      <c r="CN660" s="57"/>
    </row>
    <row r="661">
      <c r="H661" s="57"/>
      <c r="O661" s="57"/>
      <c r="V661" s="57"/>
      <c r="AC661" s="57"/>
      <c r="AJ661" s="57"/>
      <c r="AQ661" s="57"/>
      <c r="AX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  <c r="CM661" s="57"/>
      <c r="CN661" s="57"/>
    </row>
    <row r="662">
      <c r="H662" s="57"/>
      <c r="O662" s="57"/>
      <c r="V662" s="57"/>
      <c r="AC662" s="57"/>
      <c r="AJ662" s="57"/>
      <c r="AQ662" s="57"/>
      <c r="AX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  <c r="CM662" s="57"/>
      <c r="CN662" s="57"/>
    </row>
    <row r="663">
      <c r="H663" s="57"/>
      <c r="O663" s="57"/>
      <c r="V663" s="57"/>
      <c r="AC663" s="57"/>
      <c r="AJ663" s="57"/>
      <c r="AQ663" s="57"/>
      <c r="AX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  <c r="CM663" s="57"/>
      <c r="CN663" s="57"/>
    </row>
    <row r="664">
      <c r="H664" s="57"/>
      <c r="O664" s="57"/>
      <c r="V664" s="57"/>
      <c r="AC664" s="57"/>
      <c r="AJ664" s="57"/>
      <c r="AQ664" s="57"/>
      <c r="AX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  <c r="CM664" s="57"/>
      <c r="CN664" s="57"/>
    </row>
    <row r="665">
      <c r="H665" s="57"/>
      <c r="O665" s="57"/>
      <c r="V665" s="57"/>
      <c r="AC665" s="57"/>
      <c r="AJ665" s="57"/>
      <c r="AQ665" s="57"/>
      <c r="AX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  <c r="CM665" s="57"/>
      <c r="CN665" s="57"/>
    </row>
    <row r="666">
      <c r="H666" s="57"/>
      <c r="O666" s="57"/>
      <c r="V666" s="57"/>
      <c r="AC666" s="57"/>
      <c r="AJ666" s="57"/>
      <c r="AQ666" s="57"/>
      <c r="AX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  <c r="CM666" s="57"/>
      <c r="CN666" s="57"/>
    </row>
    <row r="667">
      <c r="H667" s="57"/>
      <c r="O667" s="57"/>
      <c r="V667" s="57"/>
      <c r="AC667" s="57"/>
      <c r="AJ667" s="57"/>
      <c r="AQ667" s="57"/>
      <c r="AX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  <c r="CM667" s="57"/>
      <c r="CN667" s="57"/>
    </row>
    <row r="668">
      <c r="H668" s="57"/>
      <c r="O668" s="57"/>
      <c r="V668" s="57"/>
      <c r="AC668" s="57"/>
      <c r="AJ668" s="57"/>
      <c r="AQ668" s="57"/>
      <c r="AX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  <c r="CM668" s="57"/>
      <c r="CN668" s="57"/>
    </row>
    <row r="669">
      <c r="H669" s="57"/>
      <c r="O669" s="57"/>
      <c r="V669" s="57"/>
      <c r="AC669" s="57"/>
      <c r="AJ669" s="57"/>
      <c r="AQ669" s="57"/>
      <c r="AX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  <c r="CM669" s="57"/>
      <c r="CN669" s="57"/>
    </row>
    <row r="670">
      <c r="H670" s="57"/>
      <c r="O670" s="57"/>
      <c r="V670" s="57"/>
      <c r="AC670" s="57"/>
      <c r="AJ670" s="57"/>
      <c r="AQ670" s="57"/>
      <c r="AX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  <c r="CM670" s="57"/>
      <c r="CN670" s="57"/>
    </row>
    <row r="671">
      <c r="H671" s="57"/>
      <c r="O671" s="57"/>
      <c r="V671" s="57"/>
      <c r="AC671" s="57"/>
      <c r="AJ671" s="57"/>
      <c r="AQ671" s="57"/>
      <c r="AX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  <c r="CM671" s="57"/>
      <c r="CN671" s="57"/>
    </row>
    <row r="672">
      <c r="H672" s="57"/>
      <c r="O672" s="57"/>
      <c r="V672" s="57"/>
      <c r="AC672" s="57"/>
      <c r="AJ672" s="57"/>
      <c r="AQ672" s="57"/>
      <c r="AX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  <c r="CM672" s="57"/>
      <c r="CN672" s="57"/>
    </row>
    <row r="673">
      <c r="H673" s="57"/>
      <c r="O673" s="57"/>
      <c r="V673" s="57"/>
      <c r="AC673" s="57"/>
      <c r="AJ673" s="57"/>
      <c r="AQ673" s="57"/>
      <c r="AX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  <c r="CM673" s="57"/>
      <c r="CN673" s="57"/>
    </row>
    <row r="674">
      <c r="H674" s="57"/>
      <c r="O674" s="57"/>
      <c r="V674" s="57"/>
      <c r="AC674" s="57"/>
      <c r="AJ674" s="57"/>
      <c r="AQ674" s="57"/>
      <c r="AX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  <c r="CM674" s="57"/>
      <c r="CN674" s="57"/>
    </row>
    <row r="675">
      <c r="H675" s="57"/>
      <c r="O675" s="57"/>
      <c r="V675" s="57"/>
      <c r="AC675" s="57"/>
      <c r="AJ675" s="57"/>
      <c r="AQ675" s="57"/>
      <c r="AX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  <c r="CM675" s="57"/>
      <c r="CN675" s="57"/>
    </row>
    <row r="676">
      <c r="H676" s="57"/>
      <c r="O676" s="57"/>
      <c r="V676" s="57"/>
      <c r="AC676" s="57"/>
      <c r="AJ676" s="57"/>
      <c r="AQ676" s="57"/>
      <c r="AX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  <c r="CM676" s="57"/>
      <c r="CN676" s="57"/>
    </row>
    <row r="677">
      <c r="H677" s="57"/>
      <c r="O677" s="57"/>
      <c r="V677" s="57"/>
      <c r="AC677" s="57"/>
      <c r="AJ677" s="57"/>
      <c r="AQ677" s="57"/>
      <c r="AX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  <c r="CM677" s="57"/>
      <c r="CN677" s="57"/>
    </row>
    <row r="678">
      <c r="H678" s="57"/>
      <c r="O678" s="57"/>
      <c r="V678" s="57"/>
      <c r="AC678" s="57"/>
      <c r="AJ678" s="57"/>
      <c r="AQ678" s="57"/>
      <c r="AX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  <c r="CM678" s="57"/>
      <c r="CN678" s="57"/>
    </row>
    <row r="679">
      <c r="H679" s="57"/>
      <c r="O679" s="57"/>
      <c r="V679" s="57"/>
      <c r="AC679" s="57"/>
      <c r="AJ679" s="57"/>
      <c r="AQ679" s="57"/>
      <c r="AX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  <c r="CM679" s="57"/>
      <c r="CN679" s="57"/>
    </row>
    <row r="680">
      <c r="H680" s="57"/>
      <c r="O680" s="57"/>
      <c r="V680" s="57"/>
      <c r="AC680" s="57"/>
      <c r="AJ680" s="57"/>
      <c r="AQ680" s="57"/>
      <c r="AX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  <c r="CM680" s="57"/>
      <c r="CN680" s="57"/>
    </row>
    <row r="681">
      <c r="H681" s="57"/>
      <c r="O681" s="57"/>
      <c r="V681" s="57"/>
      <c r="AC681" s="57"/>
      <c r="AJ681" s="57"/>
      <c r="AQ681" s="57"/>
      <c r="AX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  <c r="CM681" s="57"/>
      <c r="CN681" s="57"/>
    </row>
    <row r="682">
      <c r="H682" s="57"/>
      <c r="O682" s="57"/>
      <c r="V682" s="57"/>
      <c r="AC682" s="57"/>
      <c r="AJ682" s="57"/>
      <c r="AQ682" s="57"/>
      <c r="AX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  <c r="CM682" s="57"/>
      <c r="CN682" s="57"/>
    </row>
    <row r="683">
      <c r="H683" s="57"/>
      <c r="O683" s="57"/>
      <c r="V683" s="57"/>
      <c r="AC683" s="57"/>
      <c r="AJ683" s="57"/>
      <c r="AQ683" s="57"/>
      <c r="AX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  <c r="CM683" s="57"/>
      <c r="CN683" s="57"/>
    </row>
    <row r="684">
      <c r="H684" s="57"/>
      <c r="O684" s="57"/>
      <c r="V684" s="57"/>
      <c r="AC684" s="57"/>
      <c r="AJ684" s="57"/>
      <c r="AQ684" s="57"/>
      <c r="AX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  <c r="CM684" s="57"/>
      <c r="CN684" s="57"/>
    </row>
    <row r="685">
      <c r="H685" s="57"/>
      <c r="O685" s="57"/>
      <c r="V685" s="57"/>
      <c r="AC685" s="57"/>
      <c r="AJ685" s="57"/>
      <c r="AQ685" s="57"/>
      <c r="AX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  <c r="CM685" s="57"/>
      <c r="CN685" s="57"/>
    </row>
    <row r="686">
      <c r="H686" s="57"/>
      <c r="O686" s="57"/>
      <c r="V686" s="57"/>
      <c r="AC686" s="57"/>
      <c r="AJ686" s="57"/>
      <c r="AQ686" s="57"/>
      <c r="AX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  <c r="CM686" s="57"/>
      <c r="CN686" s="57"/>
    </row>
    <row r="687">
      <c r="H687" s="57"/>
      <c r="O687" s="57"/>
      <c r="V687" s="57"/>
      <c r="AC687" s="57"/>
      <c r="AJ687" s="57"/>
      <c r="AQ687" s="57"/>
      <c r="AX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  <c r="CM687" s="57"/>
      <c r="CN687" s="57"/>
    </row>
    <row r="688">
      <c r="H688" s="57"/>
      <c r="O688" s="57"/>
      <c r="V688" s="57"/>
      <c r="AC688" s="57"/>
      <c r="AJ688" s="57"/>
      <c r="AQ688" s="57"/>
      <c r="AX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  <c r="CM688" s="57"/>
      <c r="CN688" s="57"/>
    </row>
    <row r="689">
      <c r="H689" s="57"/>
      <c r="O689" s="57"/>
      <c r="V689" s="57"/>
      <c r="AC689" s="57"/>
      <c r="AJ689" s="57"/>
      <c r="AQ689" s="57"/>
      <c r="AX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  <c r="CM689" s="57"/>
      <c r="CN689" s="57"/>
    </row>
    <row r="690">
      <c r="H690" s="57"/>
      <c r="O690" s="57"/>
      <c r="V690" s="57"/>
      <c r="AC690" s="57"/>
      <c r="AJ690" s="57"/>
      <c r="AQ690" s="57"/>
      <c r="AX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  <c r="CM690" s="57"/>
      <c r="CN690" s="57"/>
    </row>
    <row r="691">
      <c r="H691" s="57"/>
      <c r="O691" s="57"/>
      <c r="V691" s="57"/>
      <c r="AC691" s="57"/>
      <c r="AJ691" s="57"/>
      <c r="AQ691" s="57"/>
      <c r="AX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  <c r="CM691" s="57"/>
      <c r="CN691" s="57"/>
    </row>
    <row r="692">
      <c r="H692" s="57"/>
      <c r="O692" s="57"/>
      <c r="V692" s="57"/>
      <c r="AC692" s="57"/>
      <c r="AJ692" s="57"/>
      <c r="AQ692" s="57"/>
      <c r="AX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  <c r="CM692" s="57"/>
      <c r="CN692" s="57"/>
    </row>
    <row r="693">
      <c r="H693" s="57"/>
      <c r="O693" s="57"/>
      <c r="V693" s="57"/>
      <c r="AC693" s="57"/>
      <c r="AJ693" s="57"/>
      <c r="AQ693" s="57"/>
      <c r="AX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  <c r="CM693" s="57"/>
      <c r="CN693" s="57"/>
    </row>
    <row r="694">
      <c r="H694" s="57"/>
      <c r="O694" s="57"/>
      <c r="V694" s="57"/>
      <c r="AC694" s="57"/>
      <c r="AJ694" s="57"/>
      <c r="AQ694" s="57"/>
      <c r="AX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  <c r="CM694" s="57"/>
      <c r="CN694" s="57"/>
    </row>
    <row r="695">
      <c r="H695" s="57"/>
      <c r="O695" s="57"/>
      <c r="V695" s="57"/>
      <c r="AC695" s="57"/>
      <c r="AJ695" s="57"/>
      <c r="AQ695" s="57"/>
      <c r="AX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  <c r="CM695" s="57"/>
      <c r="CN695" s="57"/>
    </row>
    <row r="696">
      <c r="H696" s="57"/>
      <c r="O696" s="57"/>
      <c r="V696" s="57"/>
      <c r="AC696" s="57"/>
      <c r="AJ696" s="57"/>
      <c r="AQ696" s="57"/>
      <c r="AX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  <c r="CM696" s="57"/>
      <c r="CN696" s="57"/>
    </row>
    <row r="697">
      <c r="H697" s="57"/>
      <c r="O697" s="57"/>
      <c r="V697" s="57"/>
      <c r="AC697" s="57"/>
      <c r="AJ697" s="57"/>
      <c r="AQ697" s="57"/>
      <c r="AX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  <c r="CM697" s="57"/>
      <c r="CN697" s="57"/>
    </row>
    <row r="698">
      <c r="H698" s="57"/>
      <c r="O698" s="57"/>
      <c r="V698" s="57"/>
      <c r="AC698" s="57"/>
      <c r="AJ698" s="57"/>
      <c r="AQ698" s="57"/>
      <c r="AX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  <c r="CM698" s="57"/>
      <c r="CN698" s="57"/>
    </row>
    <row r="699">
      <c r="H699" s="57"/>
      <c r="O699" s="57"/>
      <c r="V699" s="57"/>
      <c r="AC699" s="57"/>
      <c r="AJ699" s="57"/>
      <c r="AQ699" s="57"/>
      <c r="AX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  <c r="CM699" s="57"/>
      <c r="CN699" s="57"/>
    </row>
    <row r="700">
      <c r="H700" s="57"/>
      <c r="O700" s="57"/>
      <c r="V700" s="57"/>
      <c r="AC700" s="57"/>
      <c r="AJ700" s="57"/>
      <c r="AQ700" s="57"/>
      <c r="AX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  <c r="CM700" s="57"/>
      <c r="CN700" s="57"/>
    </row>
    <row r="701">
      <c r="H701" s="57"/>
      <c r="O701" s="57"/>
      <c r="V701" s="57"/>
      <c r="AC701" s="57"/>
      <c r="AJ701" s="57"/>
      <c r="AQ701" s="57"/>
      <c r="AX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  <c r="CM701" s="57"/>
      <c r="CN701" s="57"/>
    </row>
    <row r="702">
      <c r="H702" s="57"/>
      <c r="O702" s="57"/>
      <c r="V702" s="57"/>
      <c r="AC702" s="57"/>
      <c r="AJ702" s="57"/>
      <c r="AQ702" s="57"/>
      <c r="AX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  <c r="CM702" s="57"/>
      <c r="CN702" s="57"/>
    </row>
    <row r="703">
      <c r="H703" s="57"/>
      <c r="O703" s="57"/>
      <c r="V703" s="57"/>
      <c r="AC703" s="57"/>
      <c r="AJ703" s="57"/>
      <c r="AQ703" s="57"/>
      <c r="AX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  <c r="CM703" s="57"/>
      <c r="CN703" s="57"/>
    </row>
    <row r="704">
      <c r="H704" s="57"/>
      <c r="O704" s="57"/>
      <c r="V704" s="57"/>
      <c r="AC704" s="57"/>
      <c r="AJ704" s="57"/>
      <c r="AQ704" s="57"/>
      <c r="AX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  <c r="CM704" s="57"/>
      <c r="CN704" s="57"/>
    </row>
    <row r="705">
      <c r="H705" s="57"/>
      <c r="O705" s="57"/>
      <c r="V705" s="57"/>
      <c r="AC705" s="57"/>
      <c r="AJ705" s="57"/>
      <c r="AQ705" s="57"/>
      <c r="AX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  <c r="CM705" s="57"/>
      <c r="CN705" s="57"/>
    </row>
    <row r="706">
      <c r="H706" s="57"/>
      <c r="O706" s="57"/>
      <c r="V706" s="57"/>
      <c r="AC706" s="57"/>
      <c r="AJ706" s="57"/>
      <c r="AQ706" s="57"/>
      <c r="AX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  <c r="CM706" s="57"/>
      <c r="CN706" s="57"/>
    </row>
    <row r="707">
      <c r="H707" s="57"/>
      <c r="O707" s="57"/>
      <c r="V707" s="57"/>
      <c r="AC707" s="57"/>
      <c r="AJ707" s="57"/>
      <c r="AQ707" s="57"/>
      <c r="AX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  <c r="CM707" s="57"/>
      <c r="CN707" s="57"/>
    </row>
    <row r="708">
      <c r="H708" s="57"/>
      <c r="O708" s="57"/>
      <c r="V708" s="57"/>
      <c r="AC708" s="57"/>
      <c r="AJ708" s="57"/>
      <c r="AQ708" s="57"/>
      <c r="AX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  <c r="CM708" s="57"/>
      <c r="CN708" s="57"/>
    </row>
    <row r="709">
      <c r="H709" s="57"/>
      <c r="O709" s="57"/>
      <c r="V709" s="57"/>
      <c r="AC709" s="57"/>
      <c r="AJ709" s="57"/>
      <c r="AQ709" s="57"/>
      <c r="AX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  <c r="CM709" s="57"/>
      <c r="CN709" s="57"/>
    </row>
    <row r="710">
      <c r="H710" s="57"/>
      <c r="O710" s="57"/>
      <c r="V710" s="57"/>
      <c r="AC710" s="57"/>
      <c r="AJ710" s="57"/>
      <c r="AQ710" s="57"/>
      <c r="AX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7"/>
      <c r="CI710" s="57"/>
      <c r="CJ710" s="57"/>
      <c r="CK710" s="57"/>
      <c r="CL710" s="57"/>
      <c r="CM710" s="57"/>
      <c r="CN710" s="57"/>
    </row>
    <row r="711">
      <c r="H711" s="57"/>
      <c r="O711" s="57"/>
      <c r="V711" s="57"/>
      <c r="AC711" s="57"/>
      <c r="AJ711" s="57"/>
      <c r="AQ711" s="57"/>
      <c r="AX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  <c r="CM711" s="57"/>
      <c r="CN711" s="57"/>
    </row>
    <row r="712">
      <c r="H712" s="57"/>
      <c r="O712" s="57"/>
      <c r="V712" s="57"/>
      <c r="AC712" s="57"/>
      <c r="AJ712" s="57"/>
      <c r="AQ712" s="57"/>
      <c r="AX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7"/>
      <c r="CI712" s="57"/>
      <c r="CJ712" s="57"/>
      <c r="CK712" s="57"/>
      <c r="CL712" s="57"/>
      <c r="CM712" s="57"/>
      <c r="CN712" s="57"/>
    </row>
    <row r="713">
      <c r="H713" s="57"/>
      <c r="O713" s="57"/>
      <c r="V713" s="57"/>
      <c r="AC713" s="57"/>
      <c r="AJ713" s="57"/>
      <c r="AQ713" s="57"/>
      <c r="AX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  <c r="CM713" s="57"/>
      <c r="CN713" s="57"/>
    </row>
    <row r="714">
      <c r="H714" s="57"/>
      <c r="O714" s="57"/>
      <c r="V714" s="57"/>
      <c r="AC714" s="57"/>
      <c r="AJ714" s="57"/>
      <c r="AQ714" s="57"/>
      <c r="AX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  <c r="CM714" s="57"/>
      <c r="CN714" s="57"/>
    </row>
    <row r="715">
      <c r="H715" s="57"/>
      <c r="O715" s="57"/>
      <c r="V715" s="57"/>
      <c r="AC715" s="57"/>
      <c r="AJ715" s="57"/>
      <c r="AQ715" s="57"/>
      <c r="AX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  <c r="CM715" s="57"/>
      <c r="CN715" s="57"/>
    </row>
    <row r="716">
      <c r="H716" s="57"/>
      <c r="O716" s="57"/>
      <c r="V716" s="57"/>
      <c r="AC716" s="57"/>
      <c r="AJ716" s="57"/>
      <c r="AQ716" s="57"/>
      <c r="AX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  <c r="CM716" s="57"/>
      <c r="CN716" s="57"/>
    </row>
    <row r="717">
      <c r="H717" s="57"/>
      <c r="O717" s="57"/>
      <c r="V717" s="57"/>
      <c r="AC717" s="57"/>
      <c r="AJ717" s="57"/>
      <c r="AQ717" s="57"/>
      <c r="AX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  <c r="CM717" s="57"/>
      <c r="CN717" s="57"/>
    </row>
    <row r="718">
      <c r="H718" s="57"/>
      <c r="O718" s="57"/>
      <c r="V718" s="57"/>
      <c r="AC718" s="57"/>
      <c r="AJ718" s="57"/>
      <c r="AQ718" s="57"/>
      <c r="AX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  <c r="CM718" s="57"/>
      <c r="CN718" s="57"/>
    </row>
    <row r="719">
      <c r="H719" s="57"/>
      <c r="O719" s="57"/>
      <c r="V719" s="57"/>
      <c r="AC719" s="57"/>
      <c r="AJ719" s="57"/>
      <c r="AQ719" s="57"/>
      <c r="AX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  <c r="CM719" s="57"/>
      <c r="CN719" s="57"/>
    </row>
    <row r="720">
      <c r="H720" s="57"/>
      <c r="O720" s="57"/>
      <c r="V720" s="57"/>
      <c r="AC720" s="57"/>
      <c r="AJ720" s="57"/>
      <c r="AQ720" s="57"/>
      <c r="AX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  <c r="CM720" s="57"/>
      <c r="CN720" s="57"/>
    </row>
    <row r="721">
      <c r="H721" s="57"/>
      <c r="O721" s="57"/>
      <c r="V721" s="57"/>
      <c r="AC721" s="57"/>
      <c r="AJ721" s="57"/>
      <c r="AQ721" s="57"/>
      <c r="AX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  <c r="CM721" s="57"/>
      <c r="CN721" s="57"/>
    </row>
    <row r="722">
      <c r="H722" s="57"/>
      <c r="O722" s="57"/>
      <c r="V722" s="57"/>
      <c r="AC722" s="57"/>
      <c r="AJ722" s="57"/>
      <c r="AQ722" s="57"/>
      <c r="AX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  <c r="CM722" s="57"/>
      <c r="CN722" s="57"/>
    </row>
    <row r="723">
      <c r="H723" s="57"/>
      <c r="O723" s="57"/>
      <c r="V723" s="57"/>
      <c r="AC723" s="57"/>
      <c r="AJ723" s="57"/>
      <c r="AQ723" s="57"/>
      <c r="AX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  <c r="CM723" s="57"/>
      <c r="CN723" s="57"/>
    </row>
    <row r="724">
      <c r="H724" s="57"/>
      <c r="O724" s="57"/>
      <c r="V724" s="57"/>
      <c r="AC724" s="57"/>
      <c r="AJ724" s="57"/>
      <c r="AQ724" s="57"/>
      <c r="AX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  <c r="CM724" s="57"/>
      <c r="CN724" s="57"/>
    </row>
    <row r="725">
      <c r="H725" s="57"/>
      <c r="O725" s="57"/>
      <c r="V725" s="57"/>
      <c r="AC725" s="57"/>
      <c r="AJ725" s="57"/>
      <c r="AQ725" s="57"/>
      <c r="AX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  <c r="CM725" s="57"/>
      <c r="CN725" s="57"/>
    </row>
    <row r="726">
      <c r="H726" s="57"/>
      <c r="O726" s="57"/>
      <c r="V726" s="57"/>
      <c r="AC726" s="57"/>
      <c r="AJ726" s="57"/>
      <c r="AQ726" s="57"/>
      <c r="AX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  <c r="CM726" s="57"/>
      <c r="CN726" s="57"/>
    </row>
    <row r="727">
      <c r="H727" s="57"/>
      <c r="O727" s="57"/>
      <c r="V727" s="57"/>
      <c r="AC727" s="57"/>
      <c r="AJ727" s="57"/>
      <c r="AQ727" s="57"/>
      <c r="AX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  <c r="CM727" s="57"/>
      <c r="CN727" s="57"/>
    </row>
    <row r="728">
      <c r="H728" s="57"/>
      <c r="O728" s="57"/>
      <c r="V728" s="57"/>
      <c r="AC728" s="57"/>
      <c r="AJ728" s="57"/>
      <c r="AQ728" s="57"/>
      <c r="AX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  <c r="CM728" s="57"/>
      <c r="CN728" s="57"/>
    </row>
    <row r="729">
      <c r="H729" s="57"/>
      <c r="O729" s="57"/>
      <c r="V729" s="57"/>
      <c r="AC729" s="57"/>
      <c r="AJ729" s="57"/>
      <c r="AQ729" s="57"/>
      <c r="AX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  <c r="CM729" s="57"/>
      <c r="CN729" s="57"/>
    </row>
    <row r="730">
      <c r="H730" s="57"/>
      <c r="O730" s="57"/>
      <c r="V730" s="57"/>
      <c r="AC730" s="57"/>
      <c r="AJ730" s="57"/>
      <c r="AQ730" s="57"/>
      <c r="AX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  <c r="CM730" s="57"/>
      <c r="CN730" s="57"/>
    </row>
    <row r="731">
      <c r="H731" s="57"/>
      <c r="O731" s="57"/>
      <c r="V731" s="57"/>
      <c r="AC731" s="57"/>
      <c r="AJ731" s="57"/>
      <c r="AQ731" s="57"/>
      <c r="AX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  <c r="CM731" s="57"/>
      <c r="CN731" s="57"/>
    </row>
    <row r="732">
      <c r="H732" s="57"/>
      <c r="O732" s="57"/>
      <c r="V732" s="57"/>
      <c r="AC732" s="57"/>
      <c r="AJ732" s="57"/>
      <c r="AQ732" s="57"/>
      <c r="AX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  <c r="CM732" s="57"/>
      <c r="CN732" s="57"/>
    </row>
    <row r="733">
      <c r="H733" s="57"/>
      <c r="O733" s="57"/>
      <c r="V733" s="57"/>
      <c r="AC733" s="57"/>
      <c r="AJ733" s="57"/>
      <c r="AQ733" s="57"/>
      <c r="AX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  <c r="CM733" s="57"/>
      <c r="CN733" s="57"/>
    </row>
    <row r="734">
      <c r="H734" s="57"/>
      <c r="O734" s="57"/>
      <c r="V734" s="57"/>
      <c r="AC734" s="57"/>
      <c r="AJ734" s="57"/>
      <c r="AQ734" s="57"/>
      <c r="AX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  <c r="CM734" s="57"/>
      <c r="CN734" s="57"/>
    </row>
    <row r="735">
      <c r="H735" s="57"/>
      <c r="O735" s="57"/>
      <c r="V735" s="57"/>
      <c r="AC735" s="57"/>
      <c r="AJ735" s="57"/>
      <c r="AQ735" s="57"/>
      <c r="AX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  <c r="CM735" s="57"/>
      <c r="CN735" s="57"/>
    </row>
    <row r="736">
      <c r="H736" s="57"/>
      <c r="O736" s="57"/>
      <c r="V736" s="57"/>
      <c r="AC736" s="57"/>
      <c r="AJ736" s="57"/>
      <c r="AQ736" s="57"/>
      <c r="AX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  <c r="CM736" s="57"/>
      <c r="CN736" s="57"/>
    </row>
    <row r="737">
      <c r="H737" s="57"/>
      <c r="O737" s="57"/>
      <c r="V737" s="57"/>
      <c r="AC737" s="57"/>
      <c r="AJ737" s="57"/>
      <c r="AQ737" s="57"/>
      <c r="AX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  <c r="CM737" s="57"/>
      <c r="CN737" s="57"/>
    </row>
    <row r="738">
      <c r="H738" s="57"/>
      <c r="O738" s="57"/>
      <c r="V738" s="57"/>
      <c r="AC738" s="57"/>
      <c r="AJ738" s="57"/>
      <c r="AQ738" s="57"/>
      <c r="AX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  <c r="CM738" s="57"/>
      <c r="CN738" s="57"/>
    </row>
    <row r="739">
      <c r="H739" s="57"/>
      <c r="O739" s="57"/>
      <c r="V739" s="57"/>
      <c r="AC739" s="57"/>
      <c r="AJ739" s="57"/>
      <c r="AQ739" s="57"/>
      <c r="AX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  <c r="CM739" s="57"/>
      <c r="CN739" s="57"/>
    </row>
    <row r="740">
      <c r="H740" s="57"/>
      <c r="O740" s="57"/>
      <c r="V740" s="57"/>
      <c r="AC740" s="57"/>
      <c r="AJ740" s="57"/>
      <c r="AQ740" s="57"/>
      <c r="AX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  <c r="CM740" s="57"/>
      <c r="CN740" s="57"/>
    </row>
    <row r="741">
      <c r="H741" s="57"/>
      <c r="O741" s="57"/>
      <c r="V741" s="57"/>
      <c r="AC741" s="57"/>
      <c r="AJ741" s="57"/>
      <c r="AQ741" s="57"/>
      <c r="AX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  <c r="CM741" s="57"/>
      <c r="CN741" s="57"/>
    </row>
    <row r="742">
      <c r="H742" s="57"/>
      <c r="O742" s="57"/>
      <c r="V742" s="57"/>
      <c r="AC742" s="57"/>
      <c r="AJ742" s="57"/>
      <c r="AQ742" s="57"/>
      <c r="AX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  <c r="CM742" s="57"/>
      <c r="CN742" s="57"/>
    </row>
    <row r="743">
      <c r="H743" s="57"/>
      <c r="O743" s="57"/>
      <c r="V743" s="57"/>
      <c r="AC743" s="57"/>
      <c r="AJ743" s="57"/>
      <c r="AQ743" s="57"/>
      <c r="AX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  <c r="CM743" s="57"/>
      <c r="CN743" s="57"/>
    </row>
    <row r="744">
      <c r="H744" s="57"/>
      <c r="O744" s="57"/>
      <c r="V744" s="57"/>
      <c r="AC744" s="57"/>
      <c r="AJ744" s="57"/>
      <c r="AQ744" s="57"/>
      <c r="AX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  <c r="CM744" s="57"/>
      <c r="CN744" s="57"/>
    </row>
    <row r="745">
      <c r="H745" s="57"/>
      <c r="O745" s="57"/>
      <c r="V745" s="57"/>
      <c r="AC745" s="57"/>
      <c r="AJ745" s="57"/>
      <c r="AQ745" s="57"/>
      <c r="AX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  <c r="CM745" s="57"/>
      <c r="CN745" s="57"/>
    </row>
    <row r="746">
      <c r="H746" s="57"/>
      <c r="O746" s="57"/>
      <c r="V746" s="57"/>
      <c r="AC746" s="57"/>
      <c r="AJ746" s="57"/>
      <c r="AQ746" s="57"/>
      <c r="AX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  <c r="CM746" s="57"/>
      <c r="CN746" s="57"/>
    </row>
    <row r="747">
      <c r="H747" s="57"/>
      <c r="O747" s="57"/>
      <c r="V747" s="57"/>
      <c r="AC747" s="57"/>
      <c r="AJ747" s="57"/>
      <c r="AQ747" s="57"/>
      <c r="AX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  <c r="CM747" s="57"/>
      <c r="CN747" s="57"/>
    </row>
    <row r="748">
      <c r="H748" s="57"/>
      <c r="O748" s="57"/>
      <c r="V748" s="57"/>
      <c r="AC748" s="57"/>
      <c r="AJ748" s="57"/>
      <c r="AQ748" s="57"/>
      <c r="AX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  <c r="CM748" s="57"/>
      <c r="CN748" s="57"/>
    </row>
    <row r="749">
      <c r="H749" s="57"/>
      <c r="O749" s="57"/>
      <c r="V749" s="57"/>
      <c r="AC749" s="57"/>
      <c r="AJ749" s="57"/>
      <c r="AQ749" s="57"/>
      <c r="AX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  <c r="CM749" s="57"/>
      <c r="CN749" s="57"/>
    </row>
    <row r="750">
      <c r="H750" s="57"/>
      <c r="O750" s="57"/>
      <c r="V750" s="57"/>
      <c r="AC750" s="57"/>
      <c r="AJ750" s="57"/>
      <c r="AQ750" s="57"/>
      <c r="AX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  <c r="CM750" s="57"/>
      <c r="CN750" s="57"/>
    </row>
    <row r="751">
      <c r="H751" s="57"/>
      <c r="O751" s="57"/>
      <c r="V751" s="57"/>
      <c r="AC751" s="57"/>
      <c r="AJ751" s="57"/>
      <c r="AQ751" s="57"/>
      <c r="AX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  <c r="CM751" s="57"/>
      <c r="CN751" s="57"/>
    </row>
    <row r="752">
      <c r="H752" s="57"/>
      <c r="O752" s="57"/>
      <c r="V752" s="57"/>
      <c r="AC752" s="57"/>
      <c r="AJ752" s="57"/>
      <c r="AQ752" s="57"/>
      <c r="AX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  <c r="CM752" s="57"/>
      <c r="CN752" s="57"/>
    </row>
    <row r="753">
      <c r="H753" s="57"/>
      <c r="O753" s="57"/>
      <c r="V753" s="57"/>
      <c r="AC753" s="57"/>
      <c r="AJ753" s="57"/>
      <c r="AQ753" s="57"/>
      <c r="AX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  <c r="CM753" s="57"/>
      <c r="CN753" s="57"/>
    </row>
    <row r="754">
      <c r="H754" s="57"/>
      <c r="O754" s="57"/>
      <c r="V754" s="57"/>
      <c r="AC754" s="57"/>
      <c r="AJ754" s="57"/>
      <c r="AQ754" s="57"/>
      <c r="AX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  <c r="CM754" s="57"/>
      <c r="CN754" s="57"/>
    </row>
    <row r="755">
      <c r="H755" s="57"/>
      <c r="O755" s="57"/>
      <c r="V755" s="57"/>
      <c r="AC755" s="57"/>
      <c r="AJ755" s="57"/>
      <c r="AQ755" s="57"/>
      <c r="AX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  <c r="CM755" s="57"/>
      <c r="CN755" s="57"/>
    </row>
    <row r="756">
      <c r="H756" s="57"/>
      <c r="O756" s="57"/>
      <c r="V756" s="57"/>
      <c r="AC756" s="57"/>
      <c r="AJ756" s="57"/>
      <c r="AQ756" s="57"/>
      <c r="AX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  <c r="CM756" s="57"/>
      <c r="CN756" s="57"/>
    </row>
    <row r="757">
      <c r="H757" s="57"/>
      <c r="O757" s="57"/>
      <c r="V757" s="57"/>
      <c r="AC757" s="57"/>
      <c r="AJ757" s="57"/>
      <c r="AQ757" s="57"/>
      <c r="AX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7"/>
      <c r="CI757" s="57"/>
      <c r="CJ757" s="57"/>
      <c r="CK757" s="57"/>
      <c r="CL757" s="57"/>
      <c r="CM757" s="57"/>
      <c r="CN757" s="57"/>
    </row>
    <row r="758">
      <c r="H758" s="57"/>
      <c r="O758" s="57"/>
      <c r="V758" s="57"/>
      <c r="AC758" s="57"/>
      <c r="AJ758" s="57"/>
      <c r="AQ758" s="57"/>
      <c r="AX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  <c r="CM758" s="57"/>
      <c r="CN758" s="57"/>
    </row>
    <row r="759">
      <c r="H759" s="57"/>
      <c r="O759" s="57"/>
      <c r="V759" s="57"/>
      <c r="AC759" s="57"/>
      <c r="AJ759" s="57"/>
      <c r="AQ759" s="57"/>
      <c r="AX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  <c r="CM759" s="57"/>
      <c r="CN759" s="57"/>
    </row>
    <row r="760">
      <c r="H760" s="57"/>
      <c r="O760" s="57"/>
      <c r="V760" s="57"/>
      <c r="AC760" s="57"/>
      <c r="AJ760" s="57"/>
      <c r="AQ760" s="57"/>
      <c r="AX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  <c r="CM760" s="57"/>
      <c r="CN760" s="57"/>
    </row>
    <row r="761">
      <c r="H761" s="57"/>
      <c r="O761" s="57"/>
      <c r="V761" s="57"/>
      <c r="AC761" s="57"/>
      <c r="AJ761" s="57"/>
      <c r="AQ761" s="57"/>
      <c r="AX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  <c r="CM761" s="57"/>
      <c r="CN761" s="57"/>
    </row>
    <row r="762">
      <c r="H762" s="57"/>
      <c r="O762" s="57"/>
      <c r="V762" s="57"/>
      <c r="AC762" s="57"/>
      <c r="AJ762" s="57"/>
      <c r="AQ762" s="57"/>
      <c r="AX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  <c r="CM762" s="57"/>
      <c r="CN762" s="57"/>
    </row>
    <row r="763">
      <c r="H763" s="57"/>
      <c r="O763" s="57"/>
      <c r="V763" s="57"/>
      <c r="AC763" s="57"/>
      <c r="AJ763" s="57"/>
      <c r="AQ763" s="57"/>
      <c r="AX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  <c r="CM763" s="57"/>
      <c r="CN763" s="57"/>
    </row>
    <row r="764">
      <c r="H764" s="57"/>
      <c r="O764" s="57"/>
      <c r="V764" s="57"/>
      <c r="AC764" s="57"/>
      <c r="AJ764" s="57"/>
      <c r="AQ764" s="57"/>
      <c r="AX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  <c r="CM764" s="57"/>
      <c r="CN764" s="57"/>
    </row>
    <row r="765">
      <c r="H765" s="57"/>
      <c r="O765" s="57"/>
      <c r="V765" s="57"/>
      <c r="AC765" s="57"/>
      <c r="AJ765" s="57"/>
      <c r="AQ765" s="57"/>
      <c r="AX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  <c r="CM765" s="57"/>
      <c r="CN765" s="57"/>
    </row>
    <row r="766">
      <c r="H766" s="57"/>
      <c r="O766" s="57"/>
      <c r="V766" s="57"/>
      <c r="AC766" s="57"/>
      <c r="AJ766" s="57"/>
      <c r="AQ766" s="57"/>
      <c r="AX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  <c r="CM766" s="57"/>
      <c r="CN766" s="57"/>
    </row>
    <row r="767">
      <c r="H767" s="57"/>
      <c r="O767" s="57"/>
      <c r="V767" s="57"/>
      <c r="AC767" s="57"/>
      <c r="AJ767" s="57"/>
      <c r="AQ767" s="57"/>
      <c r="AX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  <c r="CM767" s="57"/>
      <c r="CN767" s="57"/>
    </row>
    <row r="768">
      <c r="H768" s="57"/>
      <c r="O768" s="57"/>
      <c r="V768" s="57"/>
      <c r="AC768" s="57"/>
      <c r="AJ768" s="57"/>
      <c r="AQ768" s="57"/>
      <c r="AX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  <c r="CM768" s="57"/>
      <c r="CN768" s="57"/>
    </row>
    <row r="769">
      <c r="H769" s="57"/>
      <c r="O769" s="57"/>
      <c r="V769" s="57"/>
      <c r="AC769" s="57"/>
      <c r="AJ769" s="57"/>
      <c r="AQ769" s="57"/>
      <c r="AX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  <c r="CM769" s="57"/>
      <c r="CN769" s="57"/>
    </row>
    <row r="770">
      <c r="H770" s="57"/>
      <c r="O770" s="57"/>
      <c r="V770" s="57"/>
      <c r="AC770" s="57"/>
      <c r="AJ770" s="57"/>
      <c r="AQ770" s="57"/>
      <c r="AX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  <c r="CM770" s="57"/>
      <c r="CN770" s="57"/>
    </row>
    <row r="771">
      <c r="H771" s="57"/>
      <c r="O771" s="57"/>
      <c r="V771" s="57"/>
      <c r="AC771" s="57"/>
      <c r="AJ771" s="57"/>
      <c r="AQ771" s="57"/>
      <c r="AX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  <c r="CM771" s="57"/>
      <c r="CN771" s="57"/>
    </row>
    <row r="772">
      <c r="H772" s="57"/>
      <c r="O772" s="57"/>
      <c r="V772" s="57"/>
      <c r="AC772" s="57"/>
      <c r="AJ772" s="57"/>
      <c r="AQ772" s="57"/>
      <c r="AX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  <c r="CM772" s="57"/>
      <c r="CN772" s="57"/>
    </row>
    <row r="773">
      <c r="H773" s="57"/>
      <c r="O773" s="57"/>
      <c r="V773" s="57"/>
      <c r="AC773" s="57"/>
      <c r="AJ773" s="57"/>
      <c r="AQ773" s="57"/>
      <c r="AX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  <c r="CM773" s="57"/>
      <c r="CN773" s="57"/>
    </row>
    <row r="774">
      <c r="H774" s="57"/>
      <c r="O774" s="57"/>
      <c r="V774" s="57"/>
      <c r="AC774" s="57"/>
      <c r="AJ774" s="57"/>
      <c r="AQ774" s="57"/>
      <c r="AX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  <c r="CM774" s="57"/>
      <c r="CN774" s="57"/>
    </row>
    <row r="775">
      <c r="H775" s="57"/>
      <c r="O775" s="57"/>
      <c r="V775" s="57"/>
      <c r="AC775" s="57"/>
      <c r="AJ775" s="57"/>
      <c r="AQ775" s="57"/>
      <c r="AX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  <c r="CM775" s="57"/>
      <c r="CN775" s="57"/>
    </row>
    <row r="776">
      <c r="H776" s="57"/>
      <c r="O776" s="57"/>
      <c r="V776" s="57"/>
      <c r="AC776" s="57"/>
      <c r="AJ776" s="57"/>
      <c r="AQ776" s="57"/>
      <c r="AX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  <c r="CM776" s="57"/>
      <c r="CN776" s="57"/>
    </row>
    <row r="777">
      <c r="H777" s="57"/>
      <c r="O777" s="57"/>
      <c r="V777" s="57"/>
      <c r="AC777" s="57"/>
      <c r="AJ777" s="57"/>
      <c r="AQ777" s="57"/>
      <c r="AX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  <c r="CM777" s="57"/>
      <c r="CN777" s="57"/>
    </row>
    <row r="778">
      <c r="H778" s="57"/>
      <c r="O778" s="57"/>
      <c r="V778" s="57"/>
      <c r="AC778" s="57"/>
      <c r="AJ778" s="57"/>
      <c r="AQ778" s="57"/>
      <c r="AX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  <c r="CM778" s="57"/>
      <c r="CN778" s="57"/>
    </row>
    <row r="779">
      <c r="H779" s="57"/>
      <c r="O779" s="57"/>
      <c r="V779" s="57"/>
      <c r="AC779" s="57"/>
      <c r="AJ779" s="57"/>
      <c r="AQ779" s="57"/>
      <c r="AX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  <c r="CM779" s="57"/>
      <c r="CN779" s="57"/>
    </row>
    <row r="780">
      <c r="H780" s="57"/>
      <c r="O780" s="57"/>
      <c r="V780" s="57"/>
      <c r="AC780" s="57"/>
      <c r="AJ780" s="57"/>
      <c r="AQ780" s="57"/>
      <c r="AX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  <c r="CM780" s="57"/>
      <c r="CN780" s="57"/>
    </row>
    <row r="781">
      <c r="H781" s="57"/>
      <c r="O781" s="57"/>
      <c r="V781" s="57"/>
      <c r="AC781" s="57"/>
      <c r="AJ781" s="57"/>
      <c r="AQ781" s="57"/>
      <c r="AX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  <c r="CM781" s="57"/>
      <c r="CN781" s="57"/>
    </row>
    <row r="782">
      <c r="H782" s="57"/>
      <c r="O782" s="57"/>
      <c r="V782" s="57"/>
      <c r="AC782" s="57"/>
      <c r="AJ782" s="57"/>
      <c r="AQ782" s="57"/>
      <c r="AX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  <c r="CM782" s="57"/>
      <c r="CN782" s="57"/>
    </row>
    <row r="783">
      <c r="H783" s="57"/>
      <c r="O783" s="57"/>
      <c r="V783" s="57"/>
      <c r="AC783" s="57"/>
      <c r="AJ783" s="57"/>
      <c r="AQ783" s="57"/>
      <c r="AX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  <c r="CM783" s="57"/>
      <c r="CN783" s="57"/>
    </row>
    <row r="784">
      <c r="H784" s="57"/>
      <c r="O784" s="57"/>
      <c r="V784" s="57"/>
      <c r="AC784" s="57"/>
      <c r="AJ784" s="57"/>
      <c r="AQ784" s="57"/>
      <c r="AX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  <c r="CM784" s="57"/>
      <c r="CN784" s="57"/>
    </row>
    <row r="785">
      <c r="H785" s="57"/>
      <c r="O785" s="57"/>
      <c r="V785" s="57"/>
      <c r="AC785" s="57"/>
      <c r="AJ785" s="57"/>
      <c r="AQ785" s="57"/>
      <c r="AX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  <c r="CM785" s="57"/>
      <c r="CN785" s="57"/>
    </row>
    <row r="786">
      <c r="H786" s="57"/>
      <c r="O786" s="57"/>
      <c r="V786" s="57"/>
      <c r="AC786" s="57"/>
      <c r="AJ786" s="57"/>
      <c r="AQ786" s="57"/>
      <c r="AX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  <c r="CM786" s="57"/>
      <c r="CN786" s="57"/>
    </row>
    <row r="787">
      <c r="H787" s="57"/>
      <c r="O787" s="57"/>
      <c r="V787" s="57"/>
      <c r="AC787" s="57"/>
      <c r="AJ787" s="57"/>
      <c r="AQ787" s="57"/>
      <c r="AX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  <c r="CM787" s="57"/>
      <c r="CN787" s="57"/>
    </row>
    <row r="788">
      <c r="H788" s="57"/>
      <c r="O788" s="57"/>
      <c r="V788" s="57"/>
      <c r="AC788" s="57"/>
      <c r="AJ788" s="57"/>
      <c r="AQ788" s="57"/>
      <c r="AX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  <c r="CM788" s="57"/>
      <c r="CN788" s="57"/>
    </row>
    <row r="789">
      <c r="H789" s="57"/>
      <c r="O789" s="57"/>
      <c r="V789" s="57"/>
      <c r="AC789" s="57"/>
      <c r="AJ789" s="57"/>
      <c r="AQ789" s="57"/>
      <c r="AX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  <c r="CM789" s="57"/>
      <c r="CN789" s="57"/>
    </row>
    <row r="790">
      <c r="H790" s="57"/>
      <c r="O790" s="57"/>
      <c r="V790" s="57"/>
      <c r="AC790" s="57"/>
      <c r="AJ790" s="57"/>
      <c r="AQ790" s="57"/>
      <c r="AX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  <c r="CM790" s="57"/>
      <c r="CN790" s="57"/>
    </row>
    <row r="791">
      <c r="H791" s="57"/>
      <c r="O791" s="57"/>
      <c r="V791" s="57"/>
      <c r="AC791" s="57"/>
      <c r="AJ791" s="57"/>
      <c r="AQ791" s="57"/>
      <c r="AX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  <c r="CM791" s="57"/>
      <c r="CN791" s="57"/>
    </row>
    <row r="792">
      <c r="H792" s="57"/>
      <c r="O792" s="57"/>
      <c r="V792" s="57"/>
      <c r="AC792" s="57"/>
      <c r="AJ792" s="57"/>
      <c r="AQ792" s="57"/>
      <c r="AX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  <c r="CM792" s="57"/>
      <c r="CN792" s="57"/>
    </row>
    <row r="793">
      <c r="H793" s="57"/>
      <c r="O793" s="57"/>
      <c r="V793" s="57"/>
      <c r="AC793" s="57"/>
      <c r="AJ793" s="57"/>
      <c r="AQ793" s="57"/>
      <c r="AX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  <c r="CM793" s="57"/>
      <c r="CN793" s="57"/>
    </row>
    <row r="794">
      <c r="H794" s="57"/>
      <c r="O794" s="57"/>
      <c r="V794" s="57"/>
      <c r="AC794" s="57"/>
      <c r="AJ794" s="57"/>
      <c r="AQ794" s="57"/>
      <c r="AX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  <c r="CM794" s="57"/>
      <c r="CN794" s="57"/>
    </row>
    <row r="795">
      <c r="H795" s="57"/>
      <c r="O795" s="57"/>
      <c r="V795" s="57"/>
      <c r="AC795" s="57"/>
      <c r="AJ795" s="57"/>
      <c r="AQ795" s="57"/>
      <c r="AX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  <c r="CM795" s="57"/>
      <c r="CN795" s="57"/>
    </row>
    <row r="796">
      <c r="H796" s="57"/>
      <c r="O796" s="57"/>
      <c r="V796" s="57"/>
      <c r="AC796" s="57"/>
      <c r="AJ796" s="57"/>
      <c r="AQ796" s="57"/>
      <c r="AX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  <c r="CM796" s="57"/>
      <c r="CN796" s="57"/>
    </row>
    <row r="797">
      <c r="H797" s="57"/>
      <c r="O797" s="57"/>
      <c r="V797" s="57"/>
      <c r="AC797" s="57"/>
      <c r="AJ797" s="57"/>
      <c r="AQ797" s="57"/>
      <c r="AX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  <c r="CM797" s="57"/>
      <c r="CN797" s="57"/>
    </row>
    <row r="798">
      <c r="H798" s="57"/>
      <c r="O798" s="57"/>
      <c r="V798" s="57"/>
      <c r="AC798" s="57"/>
      <c r="AJ798" s="57"/>
      <c r="AQ798" s="57"/>
      <c r="AX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  <c r="CM798" s="57"/>
      <c r="CN798" s="57"/>
    </row>
    <row r="799">
      <c r="H799" s="57"/>
      <c r="O799" s="57"/>
      <c r="V799" s="57"/>
      <c r="AC799" s="57"/>
      <c r="AJ799" s="57"/>
      <c r="AQ799" s="57"/>
      <c r="AX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7"/>
      <c r="CI799" s="57"/>
      <c r="CJ799" s="57"/>
      <c r="CK799" s="57"/>
      <c r="CL799" s="57"/>
      <c r="CM799" s="57"/>
      <c r="CN799" s="57"/>
    </row>
    <row r="800">
      <c r="H800" s="57"/>
      <c r="O800" s="57"/>
      <c r="V800" s="57"/>
      <c r="AC800" s="57"/>
      <c r="AJ800" s="57"/>
      <c r="AQ800" s="57"/>
      <c r="AX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  <c r="CM800" s="57"/>
      <c r="CN800" s="57"/>
    </row>
    <row r="801">
      <c r="H801" s="57"/>
      <c r="O801" s="57"/>
      <c r="V801" s="57"/>
      <c r="AC801" s="57"/>
      <c r="AJ801" s="57"/>
      <c r="AQ801" s="57"/>
      <c r="AX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  <c r="CM801" s="57"/>
      <c r="CN801" s="57"/>
    </row>
    <row r="802">
      <c r="H802" s="57"/>
      <c r="O802" s="57"/>
      <c r="V802" s="57"/>
      <c r="AC802" s="57"/>
      <c r="AJ802" s="57"/>
      <c r="AQ802" s="57"/>
      <c r="AX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  <c r="CM802" s="57"/>
      <c r="CN802" s="57"/>
    </row>
    <row r="803">
      <c r="H803" s="57"/>
      <c r="O803" s="57"/>
      <c r="V803" s="57"/>
      <c r="AC803" s="57"/>
      <c r="AJ803" s="57"/>
      <c r="AQ803" s="57"/>
      <c r="AX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  <c r="CM803" s="57"/>
      <c r="CN803" s="57"/>
    </row>
    <row r="804">
      <c r="H804" s="57"/>
      <c r="O804" s="57"/>
      <c r="V804" s="57"/>
      <c r="AC804" s="57"/>
      <c r="AJ804" s="57"/>
      <c r="AQ804" s="57"/>
      <c r="AX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  <c r="CM804" s="57"/>
      <c r="CN804" s="57"/>
    </row>
    <row r="805">
      <c r="H805" s="57"/>
      <c r="O805" s="57"/>
      <c r="V805" s="57"/>
      <c r="AC805" s="57"/>
      <c r="AJ805" s="57"/>
      <c r="AQ805" s="57"/>
      <c r="AX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  <c r="CM805" s="57"/>
      <c r="CN805" s="57"/>
    </row>
    <row r="806">
      <c r="H806" s="57"/>
      <c r="O806" s="57"/>
      <c r="V806" s="57"/>
      <c r="AC806" s="57"/>
      <c r="AJ806" s="57"/>
      <c r="AQ806" s="57"/>
      <c r="AX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  <c r="CM806" s="57"/>
      <c r="CN806" s="57"/>
    </row>
    <row r="807">
      <c r="H807" s="57"/>
      <c r="O807" s="57"/>
      <c r="V807" s="57"/>
      <c r="AC807" s="57"/>
      <c r="AJ807" s="57"/>
      <c r="AQ807" s="57"/>
      <c r="AX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  <c r="CM807" s="57"/>
      <c r="CN807" s="57"/>
    </row>
    <row r="808">
      <c r="H808" s="57"/>
      <c r="O808" s="57"/>
      <c r="V808" s="57"/>
      <c r="AC808" s="57"/>
      <c r="AJ808" s="57"/>
      <c r="AQ808" s="57"/>
      <c r="AX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  <c r="CM808" s="57"/>
      <c r="CN808" s="57"/>
    </row>
    <row r="809">
      <c r="H809" s="57"/>
      <c r="O809" s="57"/>
      <c r="V809" s="57"/>
      <c r="AC809" s="57"/>
      <c r="AJ809" s="57"/>
      <c r="AQ809" s="57"/>
      <c r="AX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  <c r="CM809" s="57"/>
      <c r="CN809" s="57"/>
    </row>
    <row r="810">
      <c r="H810" s="57"/>
      <c r="O810" s="57"/>
      <c r="V810" s="57"/>
      <c r="AC810" s="57"/>
      <c r="AJ810" s="57"/>
      <c r="AQ810" s="57"/>
      <c r="AX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  <c r="CM810" s="57"/>
      <c r="CN810" s="57"/>
    </row>
    <row r="811">
      <c r="H811" s="57"/>
      <c r="O811" s="57"/>
      <c r="V811" s="57"/>
      <c r="AC811" s="57"/>
      <c r="AJ811" s="57"/>
      <c r="AQ811" s="57"/>
      <c r="AX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  <c r="CM811" s="57"/>
      <c r="CN811" s="57"/>
    </row>
    <row r="812">
      <c r="H812" s="57"/>
      <c r="O812" s="57"/>
      <c r="V812" s="57"/>
      <c r="AC812" s="57"/>
      <c r="AJ812" s="57"/>
      <c r="AQ812" s="57"/>
      <c r="AX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  <c r="CM812" s="57"/>
      <c r="CN812" s="57"/>
    </row>
    <row r="813">
      <c r="H813" s="57"/>
      <c r="O813" s="57"/>
      <c r="V813" s="57"/>
      <c r="AC813" s="57"/>
      <c r="AJ813" s="57"/>
      <c r="AQ813" s="57"/>
      <c r="AX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  <c r="CM813" s="57"/>
      <c r="CN813" s="57"/>
    </row>
    <row r="814">
      <c r="H814" s="57"/>
      <c r="O814" s="57"/>
      <c r="V814" s="57"/>
      <c r="AC814" s="57"/>
      <c r="AJ814" s="57"/>
      <c r="AQ814" s="57"/>
      <c r="AX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  <c r="CM814" s="57"/>
      <c r="CN814" s="57"/>
    </row>
    <row r="815">
      <c r="H815" s="57"/>
      <c r="O815" s="57"/>
      <c r="V815" s="57"/>
      <c r="AC815" s="57"/>
      <c r="AJ815" s="57"/>
      <c r="AQ815" s="57"/>
      <c r="AX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  <c r="CM815" s="57"/>
      <c r="CN815" s="57"/>
    </row>
    <row r="816">
      <c r="H816" s="57"/>
      <c r="O816" s="57"/>
      <c r="V816" s="57"/>
      <c r="AC816" s="57"/>
      <c r="AJ816" s="57"/>
      <c r="AQ816" s="57"/>
      <c r="AX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  <c r="CM816" s="57"/>
      <c r="CN816" s="57"/>
    </row>
    <row r="817">
      <c r="H817" s="57"/>
      <c r="O817" s="57"/>
      <c r="V817" s="57"/>
      <c r="AC817" s="57"/>
      <c r="AJ817" s="57"/>
      <c r="AQ817" s="57"/>
      <c r="AX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  <c r="CM817" s="57"/>
      <c r="CN817" s="57"/>
    </row>
    <row r="818">
      <c r="H818" s="57"/>
      <c r="O818" s="57"/>
      <c r="V818" s="57"/>
      <c r="AC818" s="57"/>
      <c r="AJ818" s="57"/>
      <c r="AQ818" s="57"/>
      <c r="AX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  <c r="CM818" s="57"/>
      <c r="CN818" s="57"/>
    </row>
    <row r="819">
      <c r="H819" s="57"/>
      <c r="O819" s="57"/>
      <c r="V819" s="57"/>
      <c r="AC819" s="57"/>
      <c r="AJ819" s="57"/>
      <c r="AQ819" s="57"/>
      <c r="AX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  <c r="CM819" s="57"/>
      <c r="CN819" s="57"/>
    </row>
    <row r="820">
      <c r="H820" s="57"/>
      <c r="O820" s="57"/>
      <c r="V820" s="57"/>
      <c r="AC820" s="57"/>
      <c r="AJ820" s="57"/>
      <c r="AQ820" s="57"/>
      <c r="AX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  <c r="CM820" s="57"/>
      <c r="CN820" s="57"/>
    </row>
    <row r="821">
      <c r="H821" s="57"/>
      <c r="O821" s="57"/>
      <c r="V821" s="57"/>
      <c r="AC821" s="57"/>
      <c r="AJ821" s="57"/>
      <c r="AQ821" s="57"/>
      <c r="AX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  <c r="CM821" s="57"/>
      <c r="CN821" s="57"/>
    </row>
    <row r="822">
      <c r="H822" s="57"/>
      <c r="O822" s="57"/>
      <c r="V822" s="57"/>
      <c r="AC822" s="57"/>
      <c r="AJ822" s="57"/>
      <c r="AQ822" s="57"/>
      <c r="AX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  <c r="CM822" s="57"/>
      <c r="CN822" s="57"/>
    </row>
    <row r="823">
      <c r="H823" s="57"/>
      <c r="O823" s="57"/>
      <c r="V823" s="57"/>
      <c r="AC823" s="57"/>
      <c r="AJ823" s="57"/>
      <c r="AQ823" s="57"/>
      <c r="AX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  <c r="CM823" s="57"/>
      <c r="CN823" s="57"/>
    </row>
    <row r="824">
      <c r="H824" s="57"/>
      <c r="O824" s="57"/>
      <c r="V824" s="57"/>
      <c r="AC824" s="57"/>
      <c r="AJ824" s="57"/>
      <c r="AQ824" s="57"/>
      <c r="AX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  <c r="CM824" s="57"/>
      <c r="CN824" s="57"/>
    </row>
    <row r="825">
      <c r="H825" s="57"/>
      <c r="O825" s="57"/>
      <c r="V825" s="57"/>
      <c r="AC825" s="57"/>
      <c r="AJ825" s="57"/>
      <c r="AQ825" s="57"/>
      <c r="AX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  <c r="CM825" s="57"/>
      <c r="CN825" s="57"/>
    </row>
    <row r="826">
      <c r="H826" s="57"/>
      <c r="O826" s="57"/>
      <c r="V826" s="57"/>
      <c r="AC826" s="57"/>
      <c r="AJ826" s="57"/>
      <c r="AQ826" s="57"/>
      <c r="AX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  <c r="CM826" s="57"/>
      <c r="CN826" s="57"/>
    </row>
    <row r="827">
      <c r="H827" s="57"/>
      <c r="O827" s="57"/>
      <c r="V827" s="57"/>
      <c r="AC827" s="57"/>
      <c r="AJ827" s="57"/>
      <c r="AQ827" s="57"/>
      <c r="AX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  <c r="CM827" s="57"/>
      <c r="CN827" s="57"/>
    </row>
    <row r="828">
      <c r="H828" s="57"/>
      <c r="O828" s="57"/>
      <c r="V828" s="57"/>
      <c r="AC828" s="57"/>
      <c r="AJ828" s="57"/>
      <c r="AQ828" s="57"/>
      <c r="AX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  <c r="CM828" s="57"/>
      <c r="CN828" s="57"/>
    </row>
    <row r="829">
      <c r="H829" s="57"/>
      <c r="O829" s="57"/>
      <c r="V829" s="57"/>
      <c r="AC829" s="57"/>
      <c r="AJ829" s="57"/>
      <c r="AQ829" s="57"/>
      <c r="AX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  <c r="CM829" s="57"/>
      <c r="CN829" s="57"/>
    </row>
    <row r="830">
      <c r="H830" s="57"/>
      <c r="O830" s="57"/>
      <c r="V830" s="57"/>
      <c r="AC830" s="57"/>
      <c r="AJ830" s="57"/>
      <c r="AQ830" s="57"/>
      <c r="AX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  <c r="CM830" s="57"/>
      <c r="CN830" s="57"/>
    </row>
    <row r="831">
      <c r="H831" s="57"/>
      <c r="O831" s="57"/>
      <c r="V831" s="57"/>
      <c r="AC831" s="57"/>
      <c r="AJ831" s="57"/>
      <c r="AQ831" s="57"/>
      <c r="AX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  <c r="CM831" s="57"/>
      <c r="CN831" s="57"/>
    </row>
    <row r="832">
      <c r="H832" s="57"/>
      <c r="O832" s="57"/>
      <c r="V832" s="57"/>
      <c r="AC832" s="57"/>
      <c r="AJ832" s="57"/>
      <c r="AQ832" s="57"/>
      <c r="AX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  <c r="CM832" s="57"/>
      <c r="CN832" s="57"/>
    </row>
    <row r="833">
      <c r="H833" s="57"/>
      <c r="O833" s="57"/>
      <c r="V833" s="57"/>
      <c r="AC833" s="57"/>
      <c r="AJ833" s="57"/>
      <c r="AQ833" s="57"/>
      <c r="AX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  <c r="CM833" s="57"/>
      <c r="CN833" s="57"/>
    </row>
    <row r="834">
      <c r="H834" s="57"/>
      <c r="O834" s="57"/>
      <c r="V834" s="57"/>
      <c r="AC834" s="57"/>
      <c r="AJ834" s="57"/>
      <c r="AQ834" s="57"/>
      <c r="AX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  <c r="CM834" s="57"/>
      <c r="CN834" s="57"/>
    </row>
    <row r="835">
      <c r="H835" s="57"/>
      <c r="O835" s="57"/>
      <c r="V835" s="57"/>
      <c r="AC835" s="57"/>
      <c r="AJ835" s="57"/>
      <c r="AQ835" s="57"/>
      <c r="AX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  <c r="CM835" s="57"/>
      <c r="CN835" s="57"/>
    </row>
    <row r="836">
      <c r="H836" s="57"/>
      <c r="O836" s="57"/>
      <c r="V836" s="57"/>
      <c r="AC836" s="57"/>
      <c r="AJ836" s="57"/>
      <c r="AQ836" s="57"/>
      <c r="AX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  <c r="CM836" s="57"/>
      <c r="CN836" s="57"/>
    </row>
    <row r="837">
      <c r="H837" s="57"/>
      <c r="O837" s="57"/>
      <c r="V837" s="57"/>
      <c r="AC837" s="57"/>
      <c r="AJ837" s="57"/>
      <c r="AQ837" s="57"/>
      <c r="AX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  <c r="CM837" s="57"/>
      <c r="CN837" s="57"/>
    </row>
    <row r="838">
      <c r="H838" s="57"/>
      <c r="O838" s="57"/>
      <c r="V838" s="57"/>
      <c r="AC838" s="57"/>
      <c r="AJ838" s="57"/>
      <c r="AQ838" s="57"/>
      <c r="AX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  <c r="CM838" s="57"/>
      <c r="CN838" s="57"/>
    </row>
    <row r="839">
      <c r="H839" s="57"/>
      <c r="O839" s="57"/>
      <c r="V839" s="57"/>
      <c r="AC839" s="57"/>
      <c r="AJ839" s="57"/>
      <c r="AQ839" s="57"/>
      <c r="AX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  <c r="CM839" s="57"/>
      <c r="CN839" s="57"/>
    </row>
    <row r="840">
      <c r="H840" s="57"/>
      <c r="O840" s="57"/>
      <c r="V840" s="57"/>
      <c r="AC840" s="57"/>
      <c r="AJ840" s="57"/>
      <c r="AQ840" s="57"/>
      <c r="AX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  <c r="CM840" s="57"/>
      <c r="CN840" s="57"/>
    </row>
    <row r="841">
      <c r="H841" s="57"/>
      <c r="O841" s="57"/>
      <c r="V841" s="57"/>
      <c r="AC841" s="57"/>
      <c r="AJ841" s="57"/>
      <c r="AQ841" s="57"/>
      <c r="AX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  <c r="CM841" s="57"/>
      <c r="CN841" s="57"/>
    </row>
    <row r="842">
      <c r="H842" s="57"/>
      <c r="O842" s="57"/>
      <c r="V842" s="57"/>
      <c r="AC842" s="57"/>
      <c r="AJ842" s="57"/>
      <c r="AQ842" s="57"/>
      <c r="AX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  <c r="CM842" s="57"/>
      <c r="CN842" s="57"/>
    </row>
    <row r="843">
      <c r="H843" s="57"/>
      <c r="O843" s="57"/>
      <c r="V843" s="57"/>
      <c r="AC843" s="57"/>
      <c r="AJ843" s="57"/>
      <c r="AQ843" s="57"/>
      <c r="AX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  <c r="CM843" s="57"/>
      <c r="CN843" s="57"/>
    </row>
    <row r="844">
      <c r="H844" s="57"/>
      <c r="O844" s="57"/>
      <c r="V844" s="57"/>
      <c r="AC844" s="57"/>
      <c r="AJ844" s="57"/>
      <c r="AQ844" s="57"/>
      <c r="AX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  <c r="CM844" s="57"/>
      <c r="CN844" s="57"/>
    </row>
    <row r="845">
      <c r="H845" s="57"/>
      <c r="O845" s="57"/>
      <c r="V845" s="57"/>
      <c r="AC845" s="57"/>
      <c r="AJ845" s="57"/>
      <c r="AQ845" s="57"/>
      <c r="AX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  <c r="CM845" s="57"/>
      <c r="CN845" s="57"/>
    </row>
    <row r="846">
      <c r="H846" s="57"/>
      <c r="O846" s="57"/>
      <c r="V846" s="57"/>
      <c r="AC846" s="57"/>
      <c r="AJ846" s="57"/>
      <c r="AQ846" s="57"/>
      <c r="AX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  <c r="CM846" s="57"/>
      <c r="CN846" s="57"/>
    </row>
    <row r="847">
      <c r="H847" s="57"/>
      <c r="O847" s="57"/>
      <c r="V847" s="57"/>
      <c r="AC847" s="57"/>
      <c r="AJ847" s="57"/>
      <c r="AQ847" s="57"/>
      <c r="AX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  <c r="CM847" s="57"/>
      <c r="CN847" s="57"/>
    </row>
    <row r="848">
      <c r="H848" s="57"/>
      <c r="O848" s="57"/>
      <c r="V848" s="57"/>
      <c r="AC848" s="57"/>
      <c r="AJ848" s="57"/>
      <c r="AQ848" s="57"/>
      <c r="AX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7"/>
      <c r="CI848" s="57"/>
      <c r="CJ848" s="57"/>
      <c r="CK848" s="57"/>
      <c r="CL848" s="57"/>
      <c r="CM848" s="57"/>
      <c r="CN848" s="57"/>
    </row>
    <row r="849">
      <c r="H849" s="57"/>
      <c r="O849" s="57"/>
      <c r="V849" s="57"/>
      <c r="AC849" s="57"/>
      <c r="AJ849" s="57"/>
      <c r="AQ849" s="57"/>
      <c r="AX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7"/>
      <c r="CI849" s="57"/>
      <c r="CJ849" s="57"/>
      <c r="CK849" s="57"/>
      <c r="CL849" s="57"/>
      <c r="CM849" s="57"/>
      <c r="CN849" s="57"/>
    </row>
    <row r="850">
      <c r="H850" s="57"/>
      <c r="O850" s="57"/>
      <c r="V850" s="57"/>
      <c r="AC850" s="57"/>
      <c r="AJ850" s="57"/>
      <c r="AQ850" s="57"/>
      <c r="AX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7"/>
      <c r="CI850" s="57"/>
      <c r="CJ850" s="57"/>
      <c r="CK850" s="57"/>
      <c r="CL850" s="57"/>
      <c r="CM850" s="57"/>
      <c r="CN850" s="57"/>
    </row>
    <row r="851">
      <c r="H851" s="57"/>
      <c r="O851" s="57"/>
      <c r="V851" s="57"/>
      <c r="AC851" s="57"/>
      <c r="AJ851" s="57"/>
      <c r="AQ851" s="57"/>
      <c r="AX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  <c r="CM851" s="57"/>
      <c r="CN851" s="57"/>
    </row>
    <row r="852">
      <c r="H852" s="57"/>
      <c r="O852" s="57"/>
      <c r="V852" s="57"/>
      <c r="AC852" s="57"/>
      <c r="AJ852" s="57"/>
      <c r="AQ852" s="57"/>
      <c r="AX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7"/>
      <c r="CI852" s="57"/>
      <c r="CJ852" s="57"/>
      <c r="CK852" s="57"/>
      <c r="CL852" s="57"/>
      <c r="CM852" s="57"/>
      <c r="CN852" s="57"/>
    </row>
    <row r="853">
      <c r="H853" s="57"/>
      <c r="O853" s="57"/>
      <c r="V853" s="57"/>
      <c r="AC853" s="57"/>
      <c r="AJ853" s="57"/>
      <c r="AQ853" s="57"/>
      <c r="AX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7"/>
      <c r="CI853" s="57"/>
      <c r="CJ853" s="57"/>
      <c r="CK853" s="57"/>
      <c r="CL853" s="57"/>
      <c r="CM853" s="57"/>
      <c r="CN853" s="57"/>
    </row>
    <row r="854">
      <c r="H854" s="57"/>
      <c r="O854" s="57"/>
      <c r="V854" s="57"/>
      <c r="AC854" s="57"/>
      <c r="AJ854" s="57"/>
      <c r="AQ854" s="57"/>
      <c r="AX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  <c r="CM854" s="57"/>
      <c r="CN854" s="57"/>
    </row>
    <row r="855">
      <c r="H855" s="57"/>
      <c r="O855" s="57"/>
      <c r="V855" s="57"/>
      <c r="AC855" s="57"/>
      <c r="AJ855" s="57"/>
      <c r="AQ855" s="57"/>
      <c r="AX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  <c r="CM855" s="57"/>
      <c r="CN855" s="57"/>
    </row>
    <row r="856">
      <c r="H856" s="57"/>
      <c r="O856" s="57"/>
      <c r="V856" s="57"/>
      <c r="AC856" s="57"/>
      <c r="AJ856" s="57"/>
      <c r="AQ856" s="57"/>
      <c r="AX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  <c r="CM856" s="57"/>
      <c r="CN856" s="57"/>
    </row>
    <row r="857">
      <c r="H857" s="57"/>
      <c r="O857" s="57"/>
      <c r="V857" s="57"/>
      <c r="AC857" s="57"/>
      <c r="AJ857" s="57"/>
      <c r="AQ857" s="57"/>
      <c r="AX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7"/>
      <c r="CI857" s="57"/>
      <c r="CJ857" s="57"/>
      <c r="CK857" s="57"/>
      <c r="CL857" s="57"/>
      <c r="CM857" s="57"/>
      <c r="CN857" s="57"/>
    </row>
    <row r="858">
      <c r="H858" s="57"/>
      <c r="O858" s="57"/>
      <c r="V858" s="57"/>
      <c r="AC858" s="57"/>
      <c r="AJ858" s="57"/>
      <c r="AQ858" s="57"/>
      <c r="AX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  <c r="CM858" s="57"/>
      <c r="CN858" s="57"/>
    </row>
    <row r="859">
      <c r="H859" s="57"/>
      <c r="O859" s="57"/>
      <c r="V859" s="57"/>
      <c r="AC859" s="57"/>
      <c r="AJ859" s="57"/>
      <c r="AQ859" s="57"/>
      <c r="AX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  <c r="CM859" s="57"/>
      <c r="CN859" s="57"/>
    </row>
    <row r="860">
      <c r="H860" s="57"/>
      <c r="O860" s="57"/>
      <c r="V860" s="57"/>
      <c r="AC860" s="57"/>
      <c r="AJ860" s="57"/>
      <c r="AQ860" s="57"/>
      <c r="AX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  <c r="CM860" s="57"/>
      <c r="CN860" s="57"/>
    </row>
    <row r="861">
      <c r="H861" s="57"/>
      <c r="O861" s="57"/>
      <c r="V861" s="57"/>
      <c r="AC861" s="57"/>
      <c r="AJ861" s="57"/>
      <c r="AQ861" s="57"/>
      <c r="AX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  <c r="CM861" s="57"/>
      <c r="CN861" s="57"/>
    </row>
    <row r="862">
      <c r="H862" s="57"/>
      <c r="O862" s="57"/>
      <c r="V862" s="57"/>
      <c r="AC862" s="57"/>
      <c r="AJ862" s="57"/>
      <c r="AQ862" s="57"/>
      <c r="AX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  <c r="CM862" s="57"/>
      <c r="CN862" s="57"/>
    </row>
    <row r="863">
      <c r="H863" s="57"/>
      <c r="O863" s="57"/>
      <c r="V863" s="57"/>
      <c r="AC863" s="57"/>
      <c r="AJ863" s="57"/>
      <c r="AQ863" s="57"/>
      <c r="AX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  <c r="CM863" s="57"/>
      <c r="CN863" s="57"/>
    </row>
    <row r="864">
      <c r="H864" s="57"/>
      <c r="O864" s="57"/>
      <c r="V864" s="57"/>
      <c r="AC864" s="57"/>
      <c r="AJ864" s="57"/>
      <c r="AQ864" s="57"/>
      <c r="AX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  <c r="CM864" s="57"/>
      <c r="CN864" s="57"/>
    </row>
    <row r="865">
      <c r="H865" s="57"/>
      <c r="O865" s="57"/>
      <c r="V865" s="57"/>
      <c r="AC865" s="57"/>
      <c r="AJ865" s="57"/>
      <c r="AQ865" s="57"/>
      <c r="AX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  <c r="CM865" s="57"/>
      <c r="CN865" s="57"/>
    </row>
    <row r="866">
      <c r="H866" s="57"/>
      <c r="O866" s="57"/>
      <c r="V866" s="57"/>
      <c r="AC866" s="57"/>
      <c r="AJ866" s="57"/>
      <c r="AQ866" s="57"/>
      <c r="AX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  <c r="CM866" s="57"/>
      <c r="CN866" s="57"/>
    </row>
    <row r="867">
      <c r="H867" s="57"/>
      <c r="O867" s="57"/>
      <c r="V867" s="57"/>
      <c r="AC867" s="57"/>
      <c r="AJ867" s="57"/>
      <c r="AQ867" s="57"/>
      <c r="AX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  <c r="CM867" s="57"/>
      <c r="CN867" s="57"/>
    </row>
    <row r="868">
      <c r="H868" s="57"/>
      <c r="O868" s="57"/>
      <c r="V868" s="57"/>
      <c r="AC868" s="57"/>
      <c r="AJ868" s="57"/>
      <c r="AQ868" s="57"/>
      <c r="AX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  <c r="CM868" s="57"/>
      <c r="CN868" s="57"/>
    </row>
    <row r="869">
      <c r="H869" s="57"/>
      <c r="O869" s="57"/>
      <c r="V869" s="57"/>
      <c r="AC869" s="57"/>
      <c r="AJ869" s="57"/>
      <c r="AQ869" s="57"/>
      <c r="AX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  <c r="CM869" s="57"/>
      <c r="CN869" s="57"/>
    </row>
    <row r="870">
      <c r="H870" s="57"/>
      <c r="O870" s="57"/>
      <c r="V870" s="57"/>
      <c r="AC870" s="57"/>
      <c r="AJ870" s="57"/>
      <c r="AQ870" s="57"/>
      <c r="AX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  <c r="CM870" s="57"/>
      <c r="CN870" s="57"/>
    </row>
    <row r="871">
      <c r="H871" s="57"/>
      <c r="O871" s="57"/>
      <c r="V871" s="57"/>
      <c r="AC871" s="57"/>
      <c r="AJ871" s="57"/>
      <c r="AQ871" s="57"/>
      <c r="AX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  <c r="CM871" s="57"/>
      <c r="CN871" s="57"/>
    </row>
    <row r="872">
      <c r="H872" s="57"/>
      <c r="O872" s="57"/>
      <c r="V872" s="57"/>
      <c r="AC872" s="57"/>
      <c r="AJ872" s="57"/>
      <c r="AQ872" s="57"/>
      <c r="AX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  <c r="CM872" s="57"/>
      <c r="CN872" s="57"/>
    </row>
    <row r="873">
      <c r="H873" s="57"/>
      <c r="O873" s="57"/>
      <c r="V873" s="57"/>
      <c r="AC873" s="57"/>
      <c r="AJ873" s="57"/>
      <c r="AQ873" s="57"/>
      <c r="AX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  <c r="CM873" s="57"/>
      <c r="CN873" s="57"/>
    </row>
    <row r="874">
      <c r="H874" s="57"/>
      <c r="O874" s="57"/>
      <c r="V874" s="57"/>
      <c r="AC874" s="57"/>
      <c r="AJ874" s="57"/>
      <c r="AQ874" s="57"/>
      <c r="AX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  <c r="CM874" s="57"/>
      <c r="CN874" s="57"/>
    </row>
    <row r="875">
      <c r="H875" s="57"/>
      <c r="O875" s="57"/>
      <c r="V875" s="57"/>
      <c r="AC875" s="57"/>
      <c r="AJ875" s="57"/>
      <c r="AQ875" s="57"/>
      <c r="AX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  <c r="CM875" s="57"/>
      <c r="CN875" s="57"/>
    </row>
    <row r="876">
      <c r="H876" s="57"/>
      <c r="O876" s="57"/>
      <c r="V876" s="57"/>
      <c r="AC876" s="57"/>
      <c r="AJ876" s="57"/>
      <c r="AQ876" s="57"/>
      <c r="AX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  <c r="CM876" s="57"/>
      <c r="CN876" s="57"/>
    </row>
    <row r="877">
      <c r="H877" s="57"/>
      <c r="O877" s="57"/>
      <c r="V877" s="57"/>
      <c r="AC877" s="57"/>
      <c r="AJ877" s="57"/>
      <c r="AQ877" s="57"/>
      <c r="AX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  <c r="CM877" s="57"/>
      <c r="CN877" s="57"/>
    </row>
    <row r="878">
      <c r="H878" s="57"/>
      <c r="O878" s="57"/>
      <c r="V878" s="57"/>
      <c r="AC878" s="57"/>
      <c r="AJ878" s="57"/>
      <c r="AQ878" s="57"/>
      <c r="AX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  <c r="CM878" s="57"/>
      <c r="CN878" s="57"/>
    </row>
    <row r="879">
      <c r="H879" s="57"/>
      <c r="O879" s="57"/>
      <c r="V879" s="57"/>
      <c r="AC879" s="57"/>
      <c r="AJ879" s="57"/>
      <c r="AQ879" s="57"/>
      <c r="AX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  <c r="CM879" s="57"/>
      <c r="CN879" s="57"/>
    </row>
    <row r="880">
      <c r="H880" s="57"/>
      <c r="O880" s="57"/>
      <c r="V880" s="57"/>
      <c r="AC880" s="57"/>
      <c r="AJ880" s="57"/>
      <c r="AQ880" s="57"/>
      <c r="AX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  <c r="CM880" s="57"/>
      <c r="CN880" s="57"/>
    </row>
    <row r="881">
      <c r="H881" s="57"/>
      <c r="O881" s="57"/>
      <c r="V881" s="57"/>
      <c r="AC881" s="57"/>
      <c r="AJ881" s="57"/>
      <c r="AQ881" s="57"/>
      <c r="AX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  <c r="CM881" s="57"/>
      <c r="CN881" s="57"/>
    </row>
    <row r="882">
      <c r="H882" s="57"/>
      <c r="O882" s="57"/>
      <c r="V882" s="57"/>
      <c r="AC882" s="57"/>
      <c r="AJ882" s="57"/>
      <c r="AQ882" s="57"/>
      <c r="AX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  <c r="CM882" s="57"/>
      <c r="CN882" s="57"/>
    </row>
    <row r="883">
      <c r="H883" s="57"/>
      <c r="O883" s="57"/>
      <c r="V883" s="57"/>
      <c r="AC883" s="57"/>
      <c r="AJ883" s="57"/>
      <c r="AQ883" s="57"/>
      <c r="AX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  <c r="CM883" s="57"/>
      <c r="CN883" s="57"/>
    </row>
    <row r="884">
      <c r="H884" s="57"/>
      <c r="O884" s="57"/>
      <c r="V884" s="57"/>
      <c r="AC884" s="57"/>
      <c r="AJ884" s="57"/>
      <c r="AQ884" s="57"/>
      <c r="AX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  <c r="CM884" s="57"/>
      <c r="CN884" s="57"/>
    </row>
    <row r="885">
      <c r="H885" s="57"/>
      <c r="O885" s="57"/>
      <c r="V885" s="57"/>
      <c r="AC885" s="57"/>
      <c r="AJ885" s="57"/>
      <c r="AQ885" s="57"/>
      <c r="AX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  <c r="CM885" s="57"/>
      <c r="CN885" s="57"/>
    </row>
    <row r="886">
      <c r="H886" s="57"/>
      <c r="O886" s="57"/>
      <c r="V886" s="57"/>
      <c r="AC886" s="57"/>
      <c r="AJ886" s="57"/>
      <c r="AQ886" s="57"/>
      <c r="AX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  <c r="CM886" s="57"/>
      <c r="CN886" s="57"/>
    </row>
    <row r="887">
      <c r="H887" s="57"/>
      <c r="O887" s="57"/>
      <c r="V887" s="57"/>
      <c r="AC887" s="57"/>
      <c r="AJ887" s="57"/>
      <c r="AQ887" s="57"/>
      <c r="AX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  <c r="CM887" s="57"/>
      <c r="CN887" s="57"/>
    </row>
    <row r="888">
      <c r="H888" s="57"/>
      <c r="O888" s="57"/>
      <c r="V888" s="57"/>
      <c r="AC888" s="57"/>
      <c r="AJ888" s="57"/>
      <c r="AQ888" s="57"/>
      <c r="AX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  <c r="CM888" s="57"/>
      <c r="CN888" s="57"/>
    </row>
    <row r="889">
      <c r="H889" s="57"/>
      <c r="O889" s="57"/>
      <c r="V889" s="57"/>
      <c r="AC889" s="57"/>
      <c r="AJ889" s="57"/>
      <c r="AQ889" s="57"/>
      <c r="AX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  <c r="CM889" s="57"/>
      <c r="CN889" s="57"/>
    </row>
    <row r="890">
      <c r="H890" s="57"/>
      <c r="O890" s="57"/>
      <c r="V890" s="57"/>
      <c r="AC890" s="57"/>
      <c r="AJ890" s="57"/>
      <c r="AQ890" s="57"/>
      <c r="AX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  <c r="CM890" s="57"/>
      <c r="CN890" s="57"/>
    </row>
    <row r="891">
      <c r="H891" s="57"/>
      <c r="O891" s="57"/>
      <c r="V891" s="57"/>
      <c r="AC891" s="57"/>
      <c r="AJ891" s="57"/>
      <c r="AQ891" s="57"/>
      <c r="AX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  <c r="CM891" s="57"/>
      <c r="CN891" s="57"/>
    </row>
    <row r="892">
      <c r="H892" s="57"/>
      <c r="O892" s="57"/>
      <c r="V892" s="57"/>
      <c r="AC892" s="57"/>
      <c r="AJ892" s="57"/>
      <c r="AQ892" s="57"/>
      <c r="AX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  <c r="CM892" s="57"/>
      <c r="CN892" s="57"/>
    </row>
    <row r="893">
      <c r="H893" s="57"/>
      <c r="O893" s="57"/>
      <c r="V893" s="57"/>
      <c r="AC893" s="57"/>
      <c r="AJ893" s="57"/>
      <c r="AQ893" s="57"/>
      <c r="AX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  <c r="CM893" s="57"/>
      <c r="CN893" s="57"/>
    </row>
    <row r="894">
      <c r="H894" s="57"/>
      <c r="O894" s="57"/>
      <c r="V894" s="57"/>
      <c r="AC894" s="57"/>
      <c r="AJ894" s="57"/>
      <c r="AQ894" s="57"/>
      <c r="AX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  <c r="CM894" s="57"/>
      <c r="CN894" s="57"/>
    </row>
    <row r="895">
      <c r="H895" s="57"/>
      <c r="O895" s="57"/>
      <c r="V895" s="57"/>
      <c r="AC895" s="57"/>
      <c r="AJ895" s="57"/>
      <c r="AQ895" s="57"/>
      <c r="AX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  <c r="CM895" s="57"/>
      <c r="CN895" s="57"/>
    </row>
    <row r="896">
      <c r="H896" s="57"/>
      <c r="O896" s="57"/>
      <c r="V896" s="57"/>
      <c r="AC896" s="57"/>
      <c r="AJ896" s="57"/>
      <c r="AQ896" s="57"/>
      <c r="AX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  <c r="CM896" s="57"/>
      <c r="CN896" s="57"/>
    </row>
    <row r="897">
      <c r="H897" s="57"/>
      <c r="O897" s="57"/>
      <c r="V897" s="57"/>
      <c r="AC897" s="57"/>
      <c r="AJ897" s="57"/>
      <c r="AQ897" s="57"/>
      <c r="AX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  <c r="CM897" s="57"/>
      <c r="CN897" s="57"/>
    </row>
    <row r="898">
      <c r="H898" s="57"/>
      <c r="O898" s="57"/>
      <c r="V898" s="57"/>
      <c r="AC898" s="57"/>
      <c r="AJ898" s="57"/>
      <c r="AQ898" s="57"/>
      <c r="AX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  <c r="CM898" s="57"/>
      <c r="CN898" s="57"/>
    </row>
    <row r="899">
      <c r="H899" s="57"/>
      <c r="O899" s="57"/>
      <c r="V899" s="57"/>
      <c r="AC899" s="57"/>
      <c r="AJ899" s="57"/>
      <c r="AQ899" s="57"/>
      <c r="AX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  <c r="CM899" s="57"/>
      <c r="CN899" s="57"/>
    </row>
    <row r="900">
      <c r="H900" s="57"/>
      <c r="O900" s="57"/>
      <c r="V900" s="57"/>
      <c r="AC900" s="57"/>
      <c r="AJ900" s="57"/>
      <c r="AQ900" s="57"/>
      <c r="AX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  <c r="CM900" s="57"/>
      <c r="CN900" s="57"/>
    </row>
    <row r="901">
      <c r="H901" s="57"/>
      <c r="O901" s="57"/>
      <c r="V901" s="57"/>
      <c r="AC901" s="57"/>
      <c r="AJ901" s="57"/>
      <c r="AQ901" s="57"/>
      <c r="AX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  <c r="CM901" s="57"/>
      <c r="CN901" s="57"/>
    </row>
    <row r="902">
      <c r="H902" s="57"/>
      <c r="O902" s="57"/>
      <c r="V902" s="57"/>
      <c r="AC902" s="57"/>
      <c r="AJ902" s="57"/>
      <c r="AQ902" s="57"/>
      <c r="AX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  <c r="CM902" s="57"/>
      <c r="CN902" s="57"/>
    </row>
    <row r="903">
      <c r="H903" s="57"/>
      <c r="O903" s="57"/>
      <c r="V903" s="57"/>
      <c r="AC903" s="57"/>
      <c r="AJ903" s="57"/>
      <c r="AQ903" s="57"/>
      <c r="AX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  <c r="CM903" s="57"/>
      <c r="CN903" s="57"/>
    </row>
    <row r="904">
      <c r="H904" s="57"/>
      <c r="O904" s="57"/>
      <c r="V904" s="57"/>
      <c r="AC904" s="57"/>
      <c r="AJ904" s="57"/>
      <c r="AQ904" s="57"/>
      <c r="AX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  <c r="CM904" s="57"/>
      <c r="CN904" s="57"/>
    </row>
    <row r="905">
      <c r="H905" s="57"/>
      <c r="O905" s="57"/>
      <c r="V905" s="57"/>
      <c r="AC905" s="57"/>
      <c r="AJ905" s="57"/>
      <c r="AQ905" s="57"/>
      <c r="AX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  <c r="CM905" s="57"/>
      <c r="CN905" s="57"/>
    </row>
    <row r="906">
      <c r="H906" s="57"/>
      <c r="O906" s="57"/>
      <c r="V906" s="57"/>
      <c r="AC906" s="57"/>
      <c r="AJ906" s="57"/>
      <c r="AQ906" s="57"/>
      <c r="AX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  <c r="CM906" s="57"/>
      <c r="CN906" s="57"/>
    </row>
    <row r="907">
      <c r="H907" s="57"/>
      <c r="O907" s="57"/>
      <c r="V907" s="57"/>
      <c r="AC907" s="57"/>
      <c r="AJ907" s="57"/>
      <c r="AQ907" s="57"/>
      <c r="AX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  <c r="CM907" s="57"/>
      <c r="CN907" s="57"/>
    </row>
    <row r="908">
      <c r="H908" s="57"/>
      <c r="O908" s="57"/>
      <c r="V908" s="57"/>
      <c r="AC908" s="57"/>
      <c r="AJ908" s="57"/>
      <c r="AQ908" s="57"/>
      <c r="AX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  <c r="CM908" s="57"/>
      <c r="CN908" s="57"/>
    </row>
    <row r="909">
      <c r="H909" s="57"/>
      <c r="O909" s="57"/>
      <c r="V909" s="57"/>
      <c r="AC909" s="57"/>
      <c r="AJ909" s="57"/>
      <c r="AQ909" s="57"/>
      <c r="AX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  <c r="CM909" s="57"/>
      <c r="CN909" s="57"/>
    </row>
    <row r="910">
      <c r="H910" s="57"/>
      <c r="O910" s="57"/>
      <c r="V910" s="57"/>
      <c r="AC910" s="57"/>
      <c r="AJ910" s="57"/>
      <c r="AQ910" s="57"/>
      <c r="AX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  <c r="CM910" s="57"/>
      <c r="CN910" s="57"/>
    </row>
    <row r="911">
      <c r="H911" s="57"/>
      <c r="O911" s="57"/>
      <c r="V911" s="57"/>
      <c r="AC911" s="57"/>
      <c r="AJ911" s="57"/>
      <c r="AQ911" s="57"/>
      <c r="AX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  <c r="CM911" s="57"/>
      <c r="CN911" s="57"/>
    </row>
    <row r="912">
      <c r="H912" s="57"/>
      <c r="O912" s="57"/>
      <c r="V912" s="57"/>
      <c r="AC912" s="57"/>
      <c r="AJ912" s="57"/>
      <c r="AQ912" s="57"/>
      <c r="AX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  <c r="CM912" s="57"/>
      <c r="CN912" s="57"/>
    </row>
    <row r="913">
      <c r="H913" s="57"/>
      <c r="O913" s="57"/>
      <c r="V913" s="57"/>
      <c r="AC913" s="57"/>
      <c r="AJ913" s="57"/>
      <c r="AQ913" s="57"/>
      <c r="AX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  <c r="CM913" s="57"/>
      <c r="CN913" s="57"/>
    </row>
    <row r="914">
      <c r="H914" s="57"/>
      <c r="O914" s="57"/>
      <c r="V914" s="57"/>
      <c r="AC914" s="57"/>
      <c r="AJ914" s="57"/>
      <c r="AQ914" s="57"/>
      <c r="AX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7"/>
      <c r="CI914" s="57"/>
      <c r="CJ914" s="57"/>
      <c r="CK914" s="57"/>
      <c r="CL914" s="57"/>
      <c r="CM914" s="57"/>
      <c r="CN914" s="57"/>
    </row>
    <row r="915">
      <c r="H915" s="57"/>
      <c r="O915" s="57"/>
      <c r="V915" s="57"/>
      <c r="AC915" s="57"/>
      <c r="AJ915" s="57"/>
      <c r="AQ915" s="57"/>
      <c r="AX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  <c r="CM915" s="57"/>
      <c r="CN915" s="57"/>
    </row>
    <row r="916">
      <c r="H916" s="57"/>
      <c r="O916" s="57"/>
      <c r="V916" s="57"/>
      <c r="AC916" s="57"/>
      <c r="AJ916" s="57"/>
      <c r="AQ916" s="57"/>
      <c r="AX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7"/>
      <c r="CI916" s="57"/>
      <c r="CJ916" s="57"/>
      <c r="CK916" s="57"/>
      <c r="CL916" s="57"/>
      <c r="CM916" s="57"/>
      <c r="CN916" s="57"/>
    </row>
    <row r="917">
      <c r="H917" s="57"/>
      <c r="O917" s="57"/>
      <c r="V917" s="57"/>
      <c r="AC917" s="57"/>
      <c r="AJ917" s="57"/>
      <c r="AQ917" s="57"/>
      <c r="AX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7"/>
      <c r="CI917" s="57"/>
      <c r="CJ917" s="57"/>
      <c r="CK917" s="57"/>
      <c r="CL917" s="57"/>
      <c r="CM917" s="57"/>
      <c r="CN917" s="57"/>
    </row>
    <row r="918">
      <c r="H918" s="57"/>
      <c r="O918" s="57"/>
      <c r="V918" s="57"/>
      <c r="AC918" s="57"/>
      <c r="AJ918" s="57"/>
      <c r="AQ918" s="57"/>
      <c r="AX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7"/>
      <c r="CI918" s="57"/>
      <c r="CJ918" s="57"/>
      <c r="CK918" s="57"/>
      <c r="CL918" s="57"/>
      <c r="CM918" s="57"/>
      <c r="CN918" s="57"/>
    </row>
    <row r="919">
      <c r="H919" s="57"/>
      <c r="O919" s="57"/>
      <c r="V919" s="57"/>
      <c r="AC919" s="57"/>
      <c r="AJ919" s="57"/>
      <c r="AQ919" s="57"/>
      <c r="AX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  <c r="CM919" s="57"/>
      <c r="CN919" s="57"/>
    </row>
    <row r="920">
      <c r="H920" s="57"/>
      <c r="O920" s="57"/>
      <c r="V920" s="57"/>
      <c r="AC920" s="57"/>
      <c r="AJ920" s="57"/>
      <c r="AQ920" s="57"/>
      <c r="AX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7"/>
      <c r="CI920" s="57"/>
      <c r="CJ920" s="57"/>
      <c r="CK920" s="57"/>
      <c r="CL920" s="57"/>
      <c r="CM920" s="57"/>
      <c r="CN920" s="57"/>
    </row>
    <row r="921">
      <c r="H921" s="57"/>
      <c r="O921" s="57"/>
      <c r="V921" s="57"/>
      <c r="AC921" s="57"/>
      <c r="AJ921" s="57"/>
      <c r="AQ921" s="57"/>
      <c r="AX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7"/>
      <c r="CI921" s="57"/>
      <c r="CJ921" s="57"/>
      <c r="CK921" s="57"/>
      <c r="CL921" s="57"/>
      <c r="CM921" s="57"/>
      <c r="CN921" s="57"/>
    </row>
    <row r="922">
      <c r="H922" s="57"/>
      <c r="O922" s="57"/>
      <c r="V922" s="57"/>
      <c r="AC922" s="57"/>
      <c r="AJ922" s="57"/>
      <c r="AQ922" s="57"/>
      <c r="AX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7"/>
      <c r="CI922" s="57"/>
      <c r="CJ922" s="57"/>
      <c r="CK922" s="57"/>
      <c r="CL922" s="57"/>
      <c r="CM922" s="57"/>
      <c r="CN922" s="57"/>
    </row>
    <row r="923">
      <c r="H923" s="57"/>
      <c r="O923" s="57"/>
      <c r="V923" s="57"/>
      <c r="AC923" s="57"/>
      <c r="AJ923" s="57"/>
      <c r="AQ923" s="57"/>
      <c r="AX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7"/>
      <c r="CI923" s="57"/>
      <c r="CJ923" s="57"/>
      <c r="CK923" s="57"/>
      <c r="CL923" s="57"/>
      <c r="CM923" s="57"/>
      <c r="CN923" s="57"/>
    </row>
    <row r="924">
      <c r="H924" s="57"/>
      <c r="O924" s="57"/>
      <c r="V924" s="57"/>
      <c r="AC924" s="57"/>
      <c r="AJ924" s="57"/>
      <c r="AQ924" s="57"/>
      <c r="AX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7"/>
      <c r="CI924" s="57"/>
      <c r="CJ924" s="57"/>
      <c r="CK924" s="57"/>
      <c r="CL924" s="57"/>
      <c r="CM924" s="57"/>
      <c r="CN924" s="57"/>
    </row>
    <row r="925">
      <c r="H925" s="57"/>
      <c r="O925" s="57"/>
      <c r="V925" s="57"/>
      <c r="AC925" s="57"/>
      <c r="AJ925" s="57"/>
      <c r="AQ925" s="57"/>
      <c r="AX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7"/>
      <c r="CI925" s="57"/>
      <c r="CJ925" s="57"/>
      <c r="CK925" s="57"/>
      <c r="CL925" s="57"/>
      <c r="CM925" s="57"/>
      <c r="CN925" s="57"/>
    </row>
    <row r="926">
      <c r="H926" s="57"/>
      <c r="O926" s="57"/>
      <c r="V926" s="57"/>
      <c r="AC926" s="57"/>
      <c r="AJ926" s="57"/>
      <c r="AQ926" s="57"/>
      <c r="AX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7"/>
      <c r="CI926" s="57"/>
      <c r="CJ926" s="57"/>
      <c r="CK926" s="57"/>
      <c r="CL926" s="57"/>
      <c r="CM926" s="57"/>
      <c r="CN926" s="57"/>
    </row>
    <row r="927">
      <c r="H927" s="57"/>
      <c r="O927" s="57"/>
      <c r="V927" s="57"/>
      <c r="AC927" s="57"/>
      <c r="AJ927" s="57"/>
      <c r="AQ927" s="57"/>
      <c r="AX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7"/>
      <c r="CI927" s="57"/>
      <c r="CJ927" s="57"/>
      <c r="CK927" s="57"/>
      <c r="CL927" s="57"/>
      <c r="CM927" s="57"/>
      <c r="CN927" s="57"/>
    </row>
    <row r="928">
      <c r="H928" s="57"/>
      <c r="O928" s="57"/>
      <c r="V928" s="57"/>
      <c r="AC928" s="57"/>
      <c r="AJ928" s="57"/>
      <c r="AQ928" s="57"/>
      <c r="AX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7"/>
      <c r="CI928" s="57"/>
      <c r="CJ928" s="57"/>
      <c r="CK928" s="57"/>
      <c r="CL928" s="57"/>
      <c r="CM928" s="57"/>
      <c r="CN928" s="57"/>
    </row>
    <row r="929">
      <c r="H929" s="57"/>
      <c r="O929" s="57"/>
      <c r="V929" s="57"/>
      <c r="AC929" s="57"/>
      <c r="AJ929" s="57"/>
      <c r="AQ929" s="57"/>
      <c r="AX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7"/>
      <c r="CI929" s="57"/>
      <c r="CJ929" s="57"/>
      <c r="CK929" s="57"/>
      <c r="CL929" s="57"/>
      <c r="CM929" s="57"/>
      <c r="CN929" s="57"/>
    </row>
    <row r="930">
      <c r="H930" s="57"/>
      <c r="O930" s="57"/>
      <c r="V930" s="57"/>
      <c r="AC930" s="57"/>
      <c r="AJ930" s="57"/>
      <c r="AQ930" s="57"/>
      <c r="AX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  <c r="CM930" s="57"/>
      <c r="CN930" s="57"/>
    </row>
    <row r="931">
      <c r="H931" s="57"/>
      <c r="O931" s="57"/>
      <c r="V931" s="57"/>
      <c r="AC931" s="57"/>
      <c r="AJ931" s="57"/>
      <c r="AQ931" s="57"/>
      <c r="AX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  <c r="CM931" s="57"/>
      <c r="CN931" s="57"/>
    </row>
    <row r="932">
      <c r="H932" s="57"/>
      <c r="O932" s="57"/>
      <c r="V932" s="57"/>
      <c r="AC932" s="57"/>
      <c r="AJ932" s="57"/>
      <c r="AQ932" s="57"/>
      <c r="AX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  <c r="CM932" s="57"/>
      <c r="CN932" s="57"/>
    </row>
    <row r="933">
      <c r="H933" s="57"/>
      <c r="O933" s="57"/>
      <c r="V933" s="57"/>
      <c r="AC933" s="57"/>
      <c r="AJ933" s="57"/>
      <c r="AQ933" s="57"/>
      <c r="AX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  <c r="CM933" s="57"/>
      <c r="CN933" s="57"/>
    </row>
    <row r="934">
      <c r="H934" s="57"/>
      <c r="O934" s="57"/>
      <c r="V934" s="57"/>
      <c r="AC934" s="57"/>
      <c r="AJ934" s="57"/>
      <c r="AQ934" s="57"/>
      <c r="AX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7"/>
      <c r="CI934" s="57"/>
      <c r="CJ934" s="57"/>
      <c r="CK934" s="57"/>
      <c r="CL934" s="57"/>
      <c r="CM934" s="57"/>
      <c r="CN934" s="57"/>
    </row>
    <row r="935">
      <c r="H935" s="57"/>
      <c r="O935" s="57"/>
      <c r="V935" s="57"/>
      <c r="AC935" s="57"/>
      <c r="AJ935" s="57"/>
      <c r="AQ935" s="57"/>
      <c r="AX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7"/>
      <c r="CI935" s="57"/>
      <c r="CJ935" s="57"/>
      <c r="CK935" s="57"/>
      <c r="CL935" s="57"/>
      <c r="CM935" s="57"/>
      <c r="CN935" s="57"/>
    </row>
    <row r="936">
      <c r="H936" s="57"/>
      <c r="O936" s="57"/>
      <c r="V936" s="57"/>
      <c r="AC936" s="57"/>
      <c r="AJ936" s="57"/>
      <c r="AQ936" s="57"/>
      <c r="AX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7"/>
      <c r="CI936" s="57"/>
      <c r="CJ936" s="57"/>
      <c r="CK936" s="57"/>
      <c r="CL936" s="57"/>
      <c r="CM936" s="57"/>
      <c r="CN936" s="57"/>
    </row>
    <row r="937">
      <c r="H937" s="57"/>
      <c r="O937" s="57"/>
      <c r="V937" s="57"/>
      <c r="AC937" s="57"/>
      <c r="AJ937" s="57"/>
      <c r="AQ937" s="57"/>
      <c r="AX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  <c r="CM937" s="57"/>
      <c r="CN937" s="57"/>
    </row>
    <row r="938">
      <c r="H938" s="57"/>
      <c r="O938" s="57"/>
      <c r="V938" s="57"/>
      <c r="AC938" s="57"/>
      <c r="AJ938" s="57"/>
      <c r="AQ938" s="57"/>
      <c r="AX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  <c r="CM938" s="57"/>
      <c r="CN938" s="57"/>
    </row>
    <row r="939">
      <c r="H939" s="57"/>
      <c r="O939" s="57"/>
      <c r="V939" s="57"/>
      <c r="AC939" s="57"/>
      <c r="AJ939" s="57"/>
      <c r="AQ939" s="57"/>
      <c r="AX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  <c r="CM939" s="57"/>
      <c r="CN939" s="57"/>
    </row>
    <row r="940">
      <c r="H940" s="57"/>
      <c r="O940" s="57"/>
      <c r="V940" s="57"/>
      <c r="AC940" s="57"/>
      <c r="AJ940" s="57"/>
      <c r="AQ940" s="57"/>
      <c r="AX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  <c r="CM940" s="57"/>
      <c r="CN940" s="57"/>
    </row>
    <row r="941">
      <c r="H941" s="57"/>
      <c r="O941" s="57"/>
      <c r="V941" s="57"/>
      <c r="AC941" s="57"/>
      <c r="AJ941" s="57"/>
      <c r="AQ941" s="57"/>
      <c r="AX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7"/>
      <c r="CI941" s="57"/>
      <c r="CJ941" s="57"/>
      <c r="CK941" s="57"/>
      <c r="CL941" s="57"/>
      <c r="CM941" s="57"/>
      <c r="CN941" s="57"/>
    </row>
    <row r="942">
      <c r="H942" s="57"/>
      <c r="O942" s="57"/>
      <c r="V942" s="57"/>
      <c r="AC942" s="57"/>
      <c r="AJ942" s="57"/>
      <c r="AQ942" s="57"/>
      <c r="AX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  <c r="CM942" s="57"/>
      <c r="CN942" s="57"/>
    </row>
    <row r="943">
      <c r="H943" s="57"/>
      <c r="O943" s="57"/>
      <c r="V943" s="57"/>
      <c r="AC943" s="57"/>
      <c r="AJ943" s="57"/>
      <c r="AQ943" s="57"/>
      <c r="AX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  <c r="CM943" s="57"/>
      <c r="CN943" s="57"/>
    </row>
    <row r="944">
      <c r="H944" s="57"/>
      <c r="O944" s="57"/>
      <c r="V944" s="57"/>
      <c r="AC944" s="57"/>
      <c r="AJ944" s="57"/>
      <c r="AQ944" s="57"/>
      <c r="AX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  <c r="CM944" s="57"/>
      <c r="CN944" s="57"/>
    </row>
    <row r="945">
      <c r="H945" s="57"/>
      <c r="O945" s="57"/>
      <c r="V945" s="57"/>
      <c r="AC945" s="57"/>
      <c r="AJ945" s="57"/>
      <c r="AQ945" s="57"/>
      <c r="AX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  <c r="CM945" s="57"/>
      <c r="CN945" s="57"/>
    </row>
    <row r="946">
      <c r="H946" s="57"/>
      <c r="O946" s="57"/>
      <c r="V946" s="57"/>
      <c r="AC946" s="57"/>
      <c r="AJ946" s="57"/>
      <c r="AQ946" s="57"/>
      <c r="AX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  <c r="CM946" s="57"/>
      <c r="CN946" s="57"/>
    </row>
    <row r="947">
      <c r="H947" s="57"/>
      <c r="O947" s="57"/>
      <c r="V947" s="57"/>
      <c r="AC947" s="57"/>
      <c r="AJ947" s="57"/>
      <c r="AQ947" s="57"/>
      <c r="AX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  <c r="CM947" s="57"/>
      <c r="CN947" s="57"/>
    </row>
    <row r="948">
      <c r="H948" s="57"/>
      <c r="O948" s="57"/>
      <c r="V948" s="57"/>
      <c r="AC948" s="57"/>
      <c r="AJ948" s="57"/>
      <c r="AQ948" s="57"/>
      <c r="AX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  <c r="CM948" s="57"/>
      <c r="CN948" s="57"/>
    </row>
    <row r="949">
      <c r="H949" s="57"/>
      <c r="O949" s="57"/>
      <c r="V949" s="57"/>
      <c r="AC949" s="57"/>
      <c r="AJ949" s="57"/>
      <c r="AQ949" s="57"/>
      <c r="AX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  <c r="CM949" s="57"/>
      <c r="CN949" s="57"/>
    </row>
    <row r="950">
      <c r="H950" s="57"/>
      <c r="O950" s="57"/>
      <c r="V950" s="57"/>
      <c r="AC950" s="57"/>
      <c r="AJ950" s="57"/>
      <c r="AQ950" s="57"/>
      <c r="AX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  <c r="CM950" s="57"/>
      <c r="CN950" s="57"/>
    </row>
    <row r="951">
      <c r="H951" s="57"/>
      <c r="O951" s="57"/>
      <c r="V951" s="57"/>
      <c r="AC951" s="57"/>
      <c r="AJ951" s="57"/>
      <c r="AQ951" s="57"/>
      <c r="AX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  <c r="CM951" s="57"/>
      <c r="CN951" s="57"/>
    </row>
    <row r="952">
      <c r="H952" s="57"/>
      <c r="O952" s="57"/>
      <c r="V952" s="57"/>
      <c r="AC952" s="57"/>
      <c r="AJ952" s="57"/>
      <c r="AQ952" s="57"/>
      <c r="AX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  <c r="CM952" s="57"/>
      <c r="CN952" s="57"/>
    </row>
    <row r="953">
      <c r="H953" s="57"/>
      <c r="O953" s="57"/>
      <c r="V953" s="57"/>
      <c r="AC953" s="57"/>
      <c r="AJ953" s="57"/>
      <c r="AQ953" s="57"/>
      <c r="AX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  <c r="CM953" s="57"/>
      <c r="CN953" s="57"/>
    </row>
    <row r="954">
      <c r="H954" s="57"/>
      <c r="O954" s="57"/>
      <c r="V954" s="57"/>
      <c r="AC954" s="57"/>
      <c r="AJ954" s="57"/>
      <c r="AQ954" s="57"/>
      <c r="AX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  <c r="CM954" s="57"/>
      <c r="CN954" s="57"/>
    </row>
    <row r="955">
      <c r="H955" s="57"/>
      <c r="O955" s="57"/>
      <c r="V955" s="57"/>
      <c r="AC955" s="57"/>
      <c r="AJ955" s="57"/>
      <c r="AQ955" s="57"/>
      <c r="AX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  <c r="CM955" s="57"/>
      <c r="CN955" s="57"/>
    </row>
    <row r="956">
      <c r="H956" s="57"/>
      <c r="O956" s="57"/>
      <c r="V956" s="57"/>
      <c r="AC956" s="57"/>
      <c r="AJ956" s="57"/>
      <c r="AQ956" s="57"/>
      <c r="AX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  <c r="CM956" s="57"/>
      <c r="CN956" s="57"/>
    </row>
    <row r="957">
      <c r="H957" s="57"/>
      <c r="O957" s="57"/>
      <c r="V957" s="57"/>
      <c r="AC957" s="57"/>
      <c r="AJ957" s="57"/>
      <c r="AQ957" s="57"/>
      <c r="AX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  <c r="CM957" s="57"/>
      <c r="CN957" s="57"/>
    </row>
    <row r="958">
      <c r="H958" s="57"/>
      <c r="O958" s="57"/>
      <c r="V958" s="57"/>
      <c r="AC958" s="57"/>
      <c r="AJ958" s="57"/>
      <c r="AQ958" s="57"/>
      <c r="AX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  <c r="CM958" s="57"/>
      <c r="CN958" s="57"/>
    </row>
    <row r="959">
      <c r="H959" s="57"/>
      <c r="O959" s="57"/>
      <c r="V959" s="57"/>
      <c r="AC959" s="57"/>
      <c r="AJ959" s="57"/>
      <c r="AQ959" s="57"/>
      <c r="AX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  <c r="CM959" s="57"/>
      <c r="CN959" s="57"/>
    </row>
    <row r="960">
      <c r="H960" s="57"/>
      <c r="O960" s="57"/>
      <c r="V960" s="57"/>
      <c r="AC960" s="57"/>
      <c r="AJ960" s="57"/>
      <c r="AQ960" s="57"/>
      <c r="AX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</row>
    <row r="961">
      <c r="H961" s="57"/>
      <c r="O961" s="57"/>
      <c r="V961" s="57"/>
      <c r="AC961" s="57"/>
      <c r="AJ961" s="57"/>
      <c r="AQ961" s="57"/>
      <c r="AX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</row>
    <row r="962">
      <c r="H962" s="57"/>
      <c r="O962" s="57"/>
      <c r="V962" s="57"/>
      <c r="AC962" s="57"/>
      <c r="AJ962" s="57"/>
      <c r="AQ962" s="57"/>
      <c r="AX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</row>
    <row r="963">
      <c r="H963" s="57"/>
      <c r="O963" s="57"/>
      <c r="V963" s="57"/>
      <c r="AC963" s="57"/>
      <c r="AJ963" s="57"/>
      <c r="AQ963" s="57"/>
      <c r="AX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  <c r="CM963" s="57"/>
      <c r="CN963" s="57"/>
    </row>
    <row r="964">
      <c r="H964" s="57"/>
      <c r="O964" s="57"/>
      <c r="V964" s="57"/>
      <c r="AC964" s="57"/>
      <c r="AJ964" s="57"/>
      <c r="AQ964" s="57"/>
      <c r="AX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  <c r="CM964" s="57"/>
      <c r="CN964" s="57"/>
    </row>
    <row r="965">
      <c r="H965" s="57"/>
      <c r="O965" s="57"/>
      <c r="V965" s="57"/>
      <c r="AC965" s="57"/>
      <c r="AJ965" s="57"/>
      <c r="AQ965" s="57"/>
      <c r="AX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  <c r="CM965" s="57"/>
      <c r="CN965" s="57"/>
    </row>
    <row r="966">
      <c r="H966" s="57"/>
      <c r="O966" s="57"/>
      <c r="V966" s="57"/>
      <c r="AC966" s="57"/>
      <c r="AJ966" s="57"/>
      <c r="AQ966" s="57"/>
      <c r="AX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  <c r="CM966" s="57"/>
      <c r="CN966" s="57"/>
    </row>
    <row r="967">
      <c r="H967" s="57"/>
      <c r="O967" s="57"/>
      <c r="V967" s="57"/>
      <c r="AC967" s="57"/>
      <c r="AJ967" s="57"/>
      <c r="AQ967" s="57"/>
      <c r="AX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  <c r="CM967" s="57"/>
      <c r="CN967" s="57"/>
    </row>
    <row r="968">
      <c r="H968" s="57"/>
      <c r="O968" s="57"/>
      <c r="V968" s="57"/>
      <c r="AC968" s="57"/>
      <c r="AJ968" s="57"/>
      <c r="AQ968" s="57"/>
      <c r="AX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  <c r="CM968" s="57"/>
      <c r="CN968" s="57"/>
    </row>
    <row r="969">
      <c r="H969" s="57"/>
      <c r="O969" s="57"/>
      <c r="V969" s="57"/>
      <c r="AC969" s="57"/>
      <c r="AJ969" s="57"/>
      <c r="AQ969" s="57"/>
      <c r="AX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  <c r="CM969" s="57"/>
      <c r="CN969" s="57"/>
    </row>
    <row r="970">
      <c r="H970" s="57"/>
      <c r="O970" s="57"/>
      <c r="V970" s="57"/>
      <c r="AC970" s="57"/>
      <c r="AJ970" s="57"/>
      <c r="AQ970" s="57"/>
      <c r="AX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  <c r="CM970" s="57"/>
      <c r="CN970" s="57"/>
    </row>
    <row r="971">
      <c r="H971" s="57"/>
      <c r="O971" s="57"/>
      <c r="V971" s="57"/>
      <c r="AC971" s="57"/>
      <c r="AJ971" s="57"/>
      <c r="AQ971" s="57"/>
      <c r="AX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  <c r="CM971" s="57"/>
      <c r="CN971" s="57"/>
    </row>
    <row r="972">
      <c r="H972" s="57"/>
      <c r="O972" s="57"/>
      <c r="V972" s="57"/>
      <c r="AC972" s="57"/>
      <c r="AJ972" s="57"/>
      <c r="AQ972" s="57"/>
      <c r="AX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  <c r="CM972" s="57"/>
      <c r="CN972" s="57"/>
    </row>
    <row r="973">
      <c r="H973" s="57"/>
      <c r="O973" s="57"/>
      <c r="V973" s="57"/>
      <c r="AC973" s="57"/>
      <c r="AJ973" s="57"/>
      <c r="AQ973" s="57"/>
      <c r="AX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  <c r="CM973" s="57"/>
      <c r="CN973" s="57"/>
    </row>
    <row r="974">
      <c r="H974" s="57"/>
      <c r="O974" s="57"/>
      <c r="V974" s="57"/>
      <c r="AC974" s="57"/>
      <c r="AJ974" s="57"/>
      <c r="AQ974" s="57"/>
      <c r="AX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  <c r="CM974" s="57"/>
      <c r="CN974" s="57"/>
    </row>
    <row r="975">
      <c r="H975" s="57"/>
      <c r="O975" s="57"/>
      <c r="V975" s="57"/>
      <c r="AC975" s="57"/>
      <c r="AJ975" s="57"/>
      <c r="AQ975" s="57"/>
      <c r="AX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  <c r="CM975" s="57"/>
      <c r="CN975" s="57"/>
    </row>
    <row r="976">
      <c r="H976" s="57"/>
      <c r="O976" s="57"/>
      <c r="V976" s="57"/>
      <c r="AC976" s="57"/>
      <c r="AJ976" s="57"/>
      <c r="AQ976" s="57"/>
      <c r="AX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7"/>
      <c r="CI976" s="57"/>
      <c r="CJ976" s="57"/>
      <c r="CK976" s="57"/>
      <c r="CL976" s="57"/>
      <c r="CM976" s="57"/>
      <c r="CN976" s="57"/>
    </row>
    <row r="977">
      <c r="H977" s="57"/>
      <c r="O977" s="57"/>
      <c r="V977" s="57"/>
      <c r="AC977" s="57"/>
      <c r="AJ977" s="57"/>
      <c r="AQ977" s="57"/>
      <c r="AX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7"/>
      <c r="CI977" s="57"/>
      <c r="CJ977" s="57"/>
      <c r="CK977" s="57"/>
      <c r="CL977" s="57"/>
      <c r="CM977" s="57"/>
      <c r="CN977" s="57"/>
    </row>
    <row r="978">
      <c r="H978" s="57"/>
      <c r="O978" s="57"/>
      <c r="V978" s="57"/>
      <c r="AC978" s="57"/>
      <c r="AJ978" s="57"/>
      <c r="AQ978" s="57"/>
      <c r="AX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  <c r="CM978" s="57"/>
      <c r="CN978" s="57"/>
    </row>
    <row r="979">
      <c r="H979" s="57"/>
      <c r="O979" s="57"/>
      <c r="V979" s="57"/>
      <c r="AC979" s="57"/>
      <c r="AJ979" s="57"/>
      <c r="AQ979" s="57"/>
      <c r="AX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7"/>
      <c r="CI979" s="57"/>
      <c r="CJ979" s="57"/>
      <c r="CK979" s="57"/>
      <c r="CL979" s="57"/>
      <c r="CM979" s="57"/>
      <c r="CN979" s="57"/>
    </row>
    <row r="980">
      <c r="H980" s="57"/>
      <c r="O980" s="57"/>
      <c r="V980" s="57"/>
      <c r="AC980" s="57"/>
      <c r="AJ980" s="57"/>
      <c r="AQ980" s="57"/>
      <c r="AX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7"/>
      <c r="CI980" s="57"/>
      <c r="CJ980" s="57"/>
      <c r="CK980" s="57"/>
      <c r="CL980" s="57"/>
      <c r="CM980" s="57"/>
      <c r="CN980" s="57"/>
    </row>
    <row r="981">
      <c r="H981" s="57"/>
      <c r="O981" s="57"/>
      <c r="V981" s="57"/>
      <c r="AC981" s="57"/>
      <c r="AJ981" s="57"/>
      <c r="AQ981" s="57"/>
      <c r="AX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7"/>
      <c r="CI981" s="57"/>
      <c r="CJ981" s="57"/>
      <c r="CK981" s="57"/>
      <c r="CL981" s="57"/>
      <c r="CM981" s="57"/>
      <c r="CN981" s="57"/>
    </row>
    <row r="982">
      <c r="H982" s="57"/>
      <c r="O982" s="57"/>
      <c r="V982" s="57"/>
      <c r="AC982" s="57"/>
      <c r="AJ982" s="57"/>
      <c r="AQ982" s="57"/>
      <c r="AX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  <c r="CM982" s="57"/>
      <c r="CN982" s="57"/>
    </row>
    <row r="983">
      <c r="H983" s="57"/>
      <c r="O983" s="57"/>
      <c r="V983" s="57"/>
      <c r="AC983" s="57"/>
      <c r="AJ983" s="57"/>
      <c r="AQ983" s="57"/>
      <c r="AX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  <c r="CM983" s="57"/>
      <c r="CN983" s="57"/>
    </row>
    <row r="984">
      <c r="H984" s="57"/>
      <c r="O984" s="57"/>
      <c r="V984" s="57"/>
      <c r="AC984" s="57"/>
      <c r="AJ984" s="57"/>
      <c r="AQ984" s="57"/>
      <c r="AX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  <c r="CM984" s="57"/>
      <c r="CN984" s="57"/>
    </row>
    <row r="985">
      <c r="H985" s="57"/>
      <c r="O985" s="57"/>
      <c r="V985" s="57"/>
      <c r="AC985" s="57"/>
      <c r="AJ985" s="57"/>
      <c r="AQ985" s="57"/>
      <c r="AX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  <c r="CM985" s="57"/>
      <c r="CN985" s="57"/>
    </row>
    <row r="986">
      <c r="H986" s="57"/>
      <c r="O986" s="57"/>
      <c r="V986" s="57"/>
      <c r="AC986" s="57"/>
      <c r="AJ986" s="57"/>
      <c r="AQ986" s="57"/>
      <c r="AX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  <c r="CM986" s="57"/>
      <c r="CN986" s="57"/>
    </row>
    <row r="987">
      <c r="H987" s="57"/>
      <c r="O987" s="57"/>
      <c r="V987" s="57"/>
      <c r="AC987" s="57"/>
      <c r="AJ987" s="57"/>
      <c r="AQ987" s="57"/>
      <c r="AX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  <c r="CM987" s="57"/>
      <c r="CN987" s="57"/>
    </row>
    <row r="988">
      <c r="H988" s="57"/>
      <c r="O988" s="57"/>
      <c r="V988" s="57"/>
      <c r="AC988" s="57"/>
      <c r="AJ988" s="57"/>
      <c r="AQ988" s="57"/>
      <c r="AX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  <c r="CM988" s="57"/>
      <c r="CN988" s="57"/>
    </row>
    <row r="989">
      <c r="H989" s="57"/>
      <c r="O989" s="57"/>
      <c r="V989" s="57"/>
      <c r="AC989" s="57"/>
      <c r="AJ989" s="57"/>
      <c r="AQ989" s="57"/>
      <c r="AX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  <c r="CM989" s="57"/>
      <c r="CN989" s="57"/>
    </row>
    <row r="990">
      <c r="H990" s="57"/>
      <c r="O990" s="57"/>
      <c r="V990" s="57"/>
      <c r="AC990" s="57"/>
      <c r="AJ990" s="57"/>
      <c r="AQ990" s="57"/>
      <c r="AX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  <c r="CM990" s="57"/>
      <c r="CN990" s="57"/>
    </row>
    <row r="991">
      <c r="H991" s="57"/>
      <c r="O991" s="57"/>
      <c r="V991" s="57"/>
      <c r="AC991" s="57"/>
      <c r="AJ991" s="57"/>
      <c r="AQ991" s="57"/>
      <c r="AX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  <c r="CM991" s="57"/>
      <c r="CN991" s="57"/>
    </row>
    <row r="992">
      <c r="H992" s="57"/>
      <c r="O992" s="57"/>
      <c r="V992" s="57"/>
      <c r="AC992" s="57"/>
      <c r="AJ992" s="57"/>
      <c r="AQ992" s="57"/>
      <c r="AX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  <c r="CM992" s="57"/>
      <c r="CN992" s="57"/>
    </row>
    <row r="993">
      <c r="H993" s="57"/>
      <c r="O993" s="57"/>
      <c r="V993" s="57"/>
      <c r="AC993" s="57"/>
      <c r="AJ993" s="57"/>
      <c r="AQ993" s="57"/>
      <c r="AX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  <c r="CM993" s="57"/>
      <c r="CN993" s="57"/>
    </row>
    <row r="994">
      <c r="H994" s="57"/>
      <c r="O994" s="57"/>
      <c r="V994" s="57"/>
      <c r="AC994" s="57"/>
      <c r="AJ994" s="57"/>
      <c r="AQ994" s="57"/>
      <c r="AX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  <c r="CM994" s="57"/>
      <c r="CN994" s="57"/>
    </row>
    <row r="995">
      <c r="H995" s="57"/>
      <c r="O995" s="57"/>
      <c r="V995" s="57"/>
      <c r="AC995" s="57"/>
      <c r="AJ995" s="57"/>
      <c r="AQ995" s="57"/>
      <c r="AX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7"/>
      <c r="CI995" s="57"/>
      <c r="CJ995" s="57"/>
      <c r="CK995" s="57"/>
      <c r="CL995" s="57"/>
      <c r="CM995" s="57"/>
      <c r="CN995" s="57"/>
    </row>
    <row r="996">
      <c r="H996" s="57"/>
      <c r="O996" s="57"/>
      <c r="V996" s="57"/>
      <c r="AC996" s="57"/>
      <c r="AJ996" s="57"/>
      <c r="AQ996" s="57"/>
      <c r="AX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7"/>
      <c r="CI996" s="57"/>
      <c r="CJ996" s="57"/>
      <c r="CK996" s="57"/>
      <c r="CL996" s="57"/>
      <c r="CM996" s="57"/>
      <c r="CN996" s="57"/>
    </row>
    <row r="997">
      <c r="H997" s="57"/>
      <c r="O997" s="57"/>
      <c r="V997" s="57"/>
      <c r="AC997" s="57"/>
      <c r="AJ997" s="57"/>
      <c r="AQ997" s="57"/>
      <c r="AX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7"/>
      <c r="CI997" s="57"/>
      <c r="CJ997" s="57"/>
      <c r="CK997" s="57"/>
      <c r="CL997" s="57"/>
      <c r="CM997" s="57"/>
      <c r="CN997" s="57"/>
    </row>
    <row r="998">
      <c r="H998" s="57"/>
      <c r="O998" s="57"/>
      <c r="V998" s="57"/>
      <c r="AC998" s="57"/>
      <c r="AJ998" s="57"/>
      <c r="AQ998" s="57"/>
      <c r="AX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7"/>
      <c r="CI998" s="57"/>
      <c r="CJ998" s="57"/>
      <c r="CK998" s="57"/>
      <c r="CL998" s="57"/>
      <c r="CM998" s="57"/>
      <c r="CN998" s="57"/>
    </row>
  </sheetData>
  <mergeCells count="13">
    <mergeCell ref="AY1:BE1"/>
    <mergeCell ref="BF1:BL1"/>
    <mergeCell ref="BM1:BS1"/>
    <mergeCell ref="BT1:BZ1"/>
    <mergeCell ref="CA1:CF1"/>
    <mergeCell ref="CH1:CN1"/>
    <mergeCell ref="B1:H1"/>
    <mergeCell ref="I1:O1"/>
    <mergeCell ref="P1:V1"/>
    <mergeCell ref="W1:AC1"/>
    <mergeCell ref="AD1:AJ1"/>
    <mergeCell ref="AK1:AQ1"/>
    <mergeCell ref="AR1:AX1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</cols>
  <sheetData>
    <row r="1">
      <c r="A1" s="1" t="s">
        <v>0</v>
      </c>
      <c r="B1" s="3"/>
      <c r="C1" s="3"/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</row>
    <row r="2">
      <c r="A2" s="6" t="s">
        <v>1</v>
      </c>
      <c r="B2" s="8"/>
      <c r="C2" s="8"/>
      <c r="D2" s="8"/>
      <c r="E2" s="8"/>
      <c r="F2" s="8"/>
      <c r="G2" s="9"/>
      <c r="H2" s="9"/>
      <c r="I2" s="9"/>
      <c r="J2" s="9"/>
      <c r="K2" s="9"/>
      <c r="L2" s="9"/>
      <c r="M2" s="9"/>
      <c r="N2" s="9"/>
      <c r="O2" s="9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</row>
    <row r="3">
      <c r="A3" s="10"/>
      <c r="B3" s="8"/>
      <c r="C3" s="71" t="s">
        <v>2</v>
      </c>
      <c r="D3" s="17"/>
      <c r="E3" s="17"/>
      <c r="F3" s="18"/>
      <c r="G3" s="9" t="s">
        <v>3</v>
      </c>
      <c r="H3" s="11"/>
      <c r="I3" s="11"/>
      <c r="J3" s="11"/>
      <c r="K3" s="12"/>
      <c r="L3" s="9" t="s">
        <v>4</v>
      </c>
      <c r="M3" s="11"/>
      <c r="N3" s="11"/>
      <c r="O3" s="12"/>
      <c r="P3" s="16">
        <v>45292.0</v>
      </c>
      <c r="Q3" s="17"/>
      <c r="R3" s="17"/>
      <c r="S3" s="18"/>
      <c r="T3" s="16">
        <v>45323.0</v>
      </c>
      <c r="U3" s="17"/>
      <c r="V3" s="17"/>
      <c r="W3" s="18"/>
      <c r="X3" s="72">
        <v>45352.0</v>
      </c>
      <c r="Y3" s="17"/>
      <c r="Z3" s="17"/>
      <c r="AA3" s="18"/>
      <c r="AB3" s="72">
        <v>45383.0</v>
      </c>
      <c r="AC3" s="17"/>
      <c r="AD3" s="17"/>
      <c r="AE3" s="18"/>
      <c r="AF3" s="72">
        <v>45413.0</v>
      </c>
      <c r="AG3" s="17"/>
      <c r="AH3" s="17"/>
      <c r="AI3" s="18"/>
      <c r="AJ3" s="19"/>
      <c r="AK3" s="21" t="s">
        <v>71</v>
      </c>
      <c r="AL3" s="19"/>
      <c r="AM3" s="19"/>
      <c r="AN3" s="20" t="s">
        <v>5</v>
      </c>
      <c r="AO3" s="18"/>
      <c r="AP3" s="21" t="s">
        <v>61</v>
      </c>
      <c r="AT3" s="19">
        <v>45505.0</v>
      </c>
      <c r="AX3" s="19">
        <v>45536.0</v>
      </c>
      <c r="BB3" s="21" t="s">
        <v>72</v>
      </c>
      <c r="BC3" s="19"/>
      <c r="BD3" s="19"/>
      <c r="BE3" s="19"/>
      <c r="BF3" s="19"/>
      <c r="BG3" s="21" t="s">
        <v>73</v>
      </c>
      <c r="BH3" s="19"/>
      <c r="BI3" s="19"/>
      <c r="BJ3" s="21" t="s">
        <v>74</v>
      </c>
      <c r="BN3" s="21" t="s">
        <v>75</v>
      </c>
      <c r="BQ3" s="19"/>
      <c r="BR3" s="19"/>
      <c r="BS3" s="19"/>
    </row>
    <row r="4">
      <c r="A4" s="23"/>
      <c r="B4" s="24"/>
      <c r="C4" s="23" t="s">
        <v>7</v>
      </c>
      <c r="D4" s="24" t="s">
        <v>8</v>
      </c>
      <c r="E4" s="24" t="s">
        <v>10</v>
      </c>
      <c r="F4" s="24" t="s">
        <v>11</v>
      </c>
      <c r="G4" s="24" t="s">
        <v>7</v>
      </c>
      <c r="H4" s="24" t="s">
        <v>8</v>
      </c>
      <c r="I4" s="24" t="s">
        <v>10</v>
      </c>
      <c r="J4" s="25" t="s">
        <v>12</v>
      </c>
      <c r="K4" s="24" t="s">
        <v>11</v>
      </c>
      <c r="L4" s="24" t="s">
        <v>7</v>
      </c>
      <c r="M4" s="24" t="s">
        <v>8</v>
      </c>
      <c r="N4" s="25" t="s">
        <v>12</v>
      </c>
      <c r="O4" s="24" t="s">
        <v>11</v>
      </c>
      <c r="P4" s="23" t="s">
        <v>7</v>
      </c>
      <c r="Q4" s="24" t="s">
        <v>8</v>
      </c>
      <c r="R4" s="73" t="s">
        <v>12</v>
      </c>
      <c r="S4" s="24" t="s">
        <v>11</v>
      </c>
      <c r="T4" s="23" t="s">
        <v>7</v>
      </c>
      <c r="U4" s="24" t="s">
        <v>8</v>
      </c>
      <c r="V4" s="73" t="s">
        <v>12</v>
      </c>
      <c r="W4" s="24" t="s">
        <v>11</v>
      </c>
      <c r="X4" s="23" t="s">
        <v>7</v>
      </c>
      <c r="Y4" s="24" t="s">
        <v>8</v>
      </c>
      <c r="Z4" s="73" t="s">
        <v>12</v>
      </c>
      <c r="AA4" s="24" t="s">
        <v>11</v>
      </c>
      <c r="AB4" s="23" t="s">
        <v>7</v>
      </c>
      <c r="AC4" s="24" t="s">
        <v>8</v>
      </c>
      <c r="AD4" s="73" t="s">
        <v>12</v>
      </c>
      <c r="AE4" s="24" t="s">
        <v>11</v>
      </c>
      <c r="AF4" s="23" t="s">
        <v>7</v>
      </c>
      <c r="AG4" s="24" t="s">
        <v>8</v>
      </c>
      <c r="AH4" s="73" t="s">
        <v>12</v>
      </c>
      <c r="AI4" s="24" t="s">
        <v>11</v>
      </c>
      <c r="AJ4" s="23" t="s">
        <v>7</v>
      </c>
      <c r="AK4" s="24" t="s">
        <v>8</v>
      </c>
      <c r="AL4" s="73" t="s">
        <v>12</v>
      </c>
      <c r="AM4" s="73"/>
      <c r="AN4" s="74" t="s">
        <v>17</v>
      </c>
      <c r="AO4" s="75" t="s">
        <v>18</v>
      </c>
      <c r="AP4" s="23" t="s">
        <v>7</v>
      </c>
      <c r="AQ4" s="24" t="s">
        <v>8</v>
      </c>
      <c r="AR4" s="73" t="s">
        <v>12</v>
      </c>
      <c r="AS4" s="24" t="s">
        <v>11</v>
      </c>
      <c r="AT4" s="23" t="s">
        <v>7</v>
      </c>
      <c r="AU4" s="24" t="s">
        <v>8</v>
      </c>
      <c r="AV4" s="73" t="s">
        <v>12</v>
      </c>
      <c r="AW4" s="24" t="s">
        <v>11</v>
      </c>
      <c r="AX4" s="23" t="s">
        <v>7</v>
      </c>
      <c r="AY4" s="24" t="s">
        <v>8</v>
      </c>
      <c r="AZ4" s="73" t="s">
        <v>12</v>
      </c>
      <c r="BA4" s="24" t="s">
        <v>11</v>
      </c>
      <c r="BB4" s="23" t="s">
        <v>7</v>
      </c>
      <c r="BC4" s="24" t="s">
        <v>8</v>
      </c>
      <c r="BD4" s="73" t="s">
        <v>12</v>
      </c>
      <c r="BE4" s="24" t="s">
        <v>11</v>
      </c>
      <c r="BF4" s="23" t="s">
        <v>7</v>
      </c>
      <c r="BG4" s="24" t="s">
        <v>8</v>
      </c>
      <c r="BH4" s="73" t="s">
        <v>12</v>
      </c>
      <c r="BI4" s="24" t="s">
        <v>11</v>
      </c>
      <c r="BJ4" s="23" t="s">
        <v>7</v>
      </c>
      <c r="BK4" s="24" t="s">
        <v>8</v>
      </c>
      <c r="BL4" s="73" t="s">
        <v>12</v>
      </c>
      <c r="BM4" s="24" t="s">
        <v>11</v>
      </c>
      <c r="BN4" s="23" t="s">
        <v>7</v>
      </c>
      <c r="BO4" s="24" t="s">
        <v>8</v>
      </c>
      <c r="BP4" s="73" t="s">
        <v>12</v>
      </c>
      <c r="BQ4" s="24" t="s">
        <v>11</v>
      </c>
      <c r="BR4" s="32"/>
      <c r="BS4" s="32"/>
    </row>
    <row r="5">
      <c r="A5" s="10"/>
      <c r="B5" s="34" t="s">
        <v>76</v>
      </c>
      <c r="C5" s="10">
        <v>7.0</v>
      </c>
      <c r="D5" s="8">
        <v>9.0</v>
      </c>
      <c r="E5" s="8">
        <f t="shared" ref="E5:E38" si="2">SUM(C5:D5)</f>
        <v>16</v>
      </c>
      <c r="F5" s="8">
        <f t="shared" ref="F5:F38" si="3">E5/16%</f>
        <v>100</v>
      </c>
      <c r="G5" s="8">
        <v>5.0</v>
      </c>
      <c r="H5" s="8">
        <v>9.0</v>
      </c>
      <c r="I5" s="13">
        <f t="shared" ref="I5:I38" si="4">G5+H5</f>
        <v>14</v>
      </c>
      <c r="J5" s="35">
        <f t="shared" ref="J5:J38" si="5">SUM(E5,G5,H5)</f>
        <v>30</v>
      </c>
      <c r="K5" s="35">
        <f t="shared" ref="K5:K38" si="6">J5/30%</f>
        <v>100</v>
      </c>
      <c r="L5" s="34">
        <v>5.0</v>
      </c>
      <c r="M5" s="34">
        <v>6.0</v>
      </c>
      <c r="N5" s="8">
        <f t="shared" ref="N5:N38" si="7">J5+L5+M5</f>
        <v>41</v>
      </c>
      <c r="O5" s="8">
        <f t="shared" ref="O5:O38" si="8">N5/41%</f>
        <v>100</v>
      </c>
      <c r="P5" s="15">
        <v>5.0</v>
      </c>
      <c r="Q5" s="15">
        <v>8.0</v>
      </c>
      <c r="R5" s="13">
        <f t="shared" ref="R5:R38" si="9">N5+P5+Q5</f>
        <v>54</v>
      </c>
      <c r="S5" s="13">
        <f t="shared" ref="S5:S38" si="10">R5/54%</f>
        <v>100</v>
      </c>
      <c r="T5" s="15">
        <v>8.0</v>
      </c>
      <c r="U5" s="15">
        <v>8.0</v>
      </c>
      <c r="V5" s="13">
        <f t="shared" ref="V5:V38" si="11">R5+T5+U5</f>
        <v>70</v>
      </c>
      <c r="W5" s="13">
        <f t="shared" ref="W5:W38" si="12">V5/70%</f>
        <v>100</v>
      </c>
      <c r="X5" s="15">
        <v>6.0</v>
      </c>
      <c r="Y5" s="15">
        <v>7.0</v>
      </c>
      <c r="Z5" s="13">
        <f t="shared" ref="Z5:Z38" si="13">V5+X5+Y5</f>
        <v>83</v>
      </c>
      <c r="AA5" s="13">
        <f t="shared" ref="AA5:AA38" si="14">Z5/83%</f>
        <v>100</v>
      </c>
      <c r="AB5" s="15">
        <v>7.0</v>
      </c>
      <c r="AC5" s="15">
        <v>5.0</v>
      </c>
      <c r="AD5" s="13">
        <f t="shared" ref="AD5:AD38" si="15">Z5+AB5+AC5</f>
        <v>95</v>
      </c>
      <c r="AE5" s="13">
        <f t="shared" ref="AE5:AE38" si="16">AD5/95%</f>
        <v>100</v>
      </c>
      <c r="AF5" s="21">
        <v>2.0</v>
      </c>
      <c r="AG5" s="21">
        <v>3.0</v>
      </c>
      <c r="AH5" s="5">
        <f t="shared" ref="AH5:AH38" si="17">AD5+AF5+AG5</f>
        <v>100</v>
      </c>
      <c r="AI5" s="5">
        <f t="shared" ref="AI5:AI38" si="18">AH5</f>
        <v>100</v>
      </c>
      <c r="AJ5" s="21">
        <v>6.0</v>
      </c>
      <c r="AK5" s="21">
        <v>8.0</v>
      </c>
      <c r="AL5" s="5">
        <f t="shared" ref="AL5:AL38" si="19">AH5+AJ5+AK5</f>
        <v>114</v>
      </c>
      <c r="AM5" s="5">
        <f t="shared" ref="AM5:AM38" si="20">AL5/114%</f>
        <v>100</v>
      </c>
      <c r="AN5" s="23">
        <f t="shared" ref="AN5:AO5" si="1">C5+G5+L5+P5+T5+X5+AB5+AF5</f>
        <v>45</v>
      </c>
      <c r="AO5" s="24">
        <f t="shared" si="1"/>
        <v>55</v>
      </c>
      <c r="AP5" s="21">
        <v>8.0</v>
      </c>
      <c r="AQ5" s="21">
        <v>13.0</v>
      </c>
      <c r="AR5" s="5">
        <f t="shared" ref="AR5:AR38" si="22">AL5+AP5+AQ5</f>
        <v>135</v>
      </c>
      <c r="AS5" s="5">
        <f t="shared" ref="AS5:AS38" si="23">AR5/135%</f>
        <v>100</v>
      </c>
      <c r="AT5" s="21">
        <v>8.0</v>
      </c>
      <c r="AU5" s="21">
        <v>8.0</v>
      </c>
      <c r="AV5" s="5">
        <f t="shared" ref="AV5:AV38" si="24">AR5+AT5+AU5</f>
        <v>151</v>
      </c>
      <c r="AW5" s="21">
        <f t="shared" ref="AW5:AW38" si="25">AV5*100/151</f>
        <v>100</v>
      </c>
      <c r="AX5" s="21">
        <v>9.0</v>
      </c>
      <c r="AY5" s="21">
        <v>8.0</v>
      </c>
      <c r="AZ5" s="5">
        <f t="shared" ref="AZ5:AZ38" si="26">SUM(AY5,AX5,AV5)</f>
        <v>168</v>
      </c>
      <c r="BA5" s="5">
        <f t="shared" ref="BA5:BA38" si="27">AZ5/168%</f>
        <v>100</v>
      </c>
      <c r="BB5" s="21">
        <v>7.0</v>
      </c>
      <c r="BC5" s="21">
        <v>10.0</v>
      </c>
      <c r="BD5" s="5">
        <f t="shared" ref="BD5:BD38" si="28">SUM(BC5,BB5,AZ5)</f>
        <v>185</v>
      </c>
      <c r="BE5" s="5">
        <f t="shared" ref="BE5:BE38" si="29">BD5/185%</f>
        <v>100</v>
      </c>
      <c r="BF5" s="21">
        <v>10.0</v>
      </c>
      <c r="BG5" s="21">
        <v>10.0</v>
      </c>
      <c r="BH5" s="5">
        <f t="shared" ref="BH5:BH38" si="30">SUM(BG5, BF5, BD5)</f>
        <v>205</v>
      </c>
      <c r="BI5" s="5">
        <f t="shared" ref="BI5:BI38" si="31">BH5/205%</f>
        <v>100</v>
      </c>
      <c r="BJ5" s="21">
        <v>7.0</v>
      </c>
      <c r="BK5" s="21">
        <v>14.0</v>
      </c>
      <c r="BL5" s="5">
        <f t="shared" ref="BL5:BL38" si="32">SUM(BH5, BJ5, BK5, )</f>
        <v>226</v>
      </c>
      <c r="BM5" s="5">
        <f t="shared" ref="BM5:BM38" si="33">BL5/226%</f>
        <v>100</v>
      </c>
      <c r="BN5" s="21">
        <v>2.0</v>
      </c>
      <c r="BO5" s="21">
        <v>1.0</v>
      </c>
      <c r="BP5" s="5">
        <f t="shared" ref="BP5:BP38" si="34">SUM(BN5, BL5, BO5)</f>
        <v>229</v>
      </c>
      <c r="BQ5" s="5">
        <f t="shared" ref="BQ5:BQ38" si="35">BP5/229%</f>
        <v>100</v>
      </c>
      <c r="BR5" s="5"/>
      <c r="BS5" s="5"/>
    </row>
    <row r="6">
      <c r="A6" s="10">
        <v>1.0</v>
      </c>
      <c r="B6" s="8" t="s">
        <v>22</v>
      </c>
      <c r="C6" s="10">
        <v>7.0</v>
      </c>
      <c r="D6" s="8">
        <v>8.0</v>
      </c>
      <c r="E6" s="8">
        <f t="shared" si="2"/>
        <v>15</v>
      </c>
      <c r="F6" s="8">
        <f t="shared" si="3"/>
        <v>93.75</v>
      </c>
      <c r="G6" s="8">
        <v>5.0</v>
      </c>
      <c r="H6" s="8">
        <v>9.0</v>
      </c>
      <c r="I6" s="13">
        <f t="shared" si="4"/>
        <v>14</v>
      </c>
      <c r="J6" s="35">
        <f t="shared" si="5"/>
        <v>29</v>
      </c>
      <c r="K6" s="35">
        <f t="shared" si="6"/>
        <v>96.66666667</v>
      </c>
      <c r="L6" s="34">
        <v>5.0</v>
      </c>
      <c r="M6" s="34">
        <v>6.0</v>
      </c>
      <c r="N6" s="8">
        <f t="shared" si="7"/>
        <v>40</v>
      </c>
      <c r="O6" s="8">
        <f t="shared" si="8"/>
        <v>97.56097561</v>
      </c>
      <c r="P6" s="15">
        <v>5.0</v>
      </c>
      <c r="Q6" s="15">
        <v>7.0</v>
      </c>
      <c r="R6" s="13">
        <f t="shared" si="9"/>
        <v>52</v>
      </c>
      <c r="S6" s="13">
        <f t="shared" si="10"/>
        <v>96.2962963</v>
      </c>
      <c r="T6" s="15">
        <v>8.0</v>
      </c>
      <c r="U6" s="15">
        <v>8.0</v>
      </c>
      <c r="V6" s="13">
        <f t="shared" si="11"/>
        <v>68</v>
      </c>
      <c r="W6" s="13">
        <f t="shared" si="12"/>
        <v>97.14285714</v>
      </c>
      <c r="X6" s="15">
        <v>5.0</v>
      </c>
      <c r="Y6" s="15">
        <v>7.0</v>
      </c>
      <c r="Z6" s="13">
        <f t="shared" si="13"/>
        <v>80</v>
      </c>
      <c r="AA6" s="13">
        <f t="shared" si="14"/>
        <v>96.38554217</v>
      </c>
      <c r="AB6" s="15">
        <v>7.0</v>
      </c>
      <c r="AC6" s="15">
        <v>4.0</v>
      </c>
      <c r="AD6" s="13">
        <f t="shared" si="15"/>
        <v>91</v>
      </c>
      <c r="AE6" s="13">
        <f t="shared" si="16"/>
        <v>95.78947368</v>
      </c>
      <c r="AF6" s="21">
        <v>2.0</v>
      </c>
      <c r="AG6" s="21">
        <v>3.0</v>
      </c>
      <c r="AH6" s="5">
        <f t="shared" si="17"/>
        <v>96</v>
      </c>
      <c r="AI6" s="5">
        <f t="shared" si="18"/>
        <v>96</v>
      </c>
      <c r="AJ6" s="21">
        <v>6.0</v>
      </c>
      <c r="AK6" s="21">
        <v>8.0</v>
      </c>
      <c r="AL6" s="5">
        <f t="shared" si="19"/>
        <v>110</v>
      </c>
      <c r="AM6" s="5">
        <f t="shared" si="20"/>
        <v>96.49122807</v>
      </c>
      <c r="AN6" s="23">
        <f t="shared" ref="AN6:AO6" si="21">C6+G6+L6+P6+T6+X6+AB6+AF6</f>
        <v>44</v>
      </c>
      <c r="AO6" s="24">
        <f t="shared" si="21"/>
        <v>52</v>
      </c>
      <c r="AP6" s="21">
        <v>7.0</v>
      </c>
      <c r="AQ6" s="21">
        <v>11.0</v>
      </c>
      <c r="AR6" s="5">
        <f t="shared" si="22"/>
        <v>128</v>
      </c>
      <c r="AS6" s="5">
        <f t="shared" si="23"/>
        <v>94.81481481</v>
      </c>
      <c r="AT6" s="21">
        <v>8.0</v>
      </c>
      <c r="AU6" s="21">
        <v>8.0</v>
      </c>
      <c r="AV6" s="5">
        <f t="shared" si="24"/>
        <v>144</v>
      </c>
      <c r="AW6" s="21">
        <f t="shared" si="25"/>
        <v>95.36423841</v>
      </c>
      <c r="AX6" s="21">
        <v>9.0</v>
      </c>
      <c r="AY6" s="21">
        <v>7.0</v>
      </c>
      <c r="AZ6" s="5">
        <f t="shared" si="26"/>
        <v>160</v>
      </c>
      <c r="BA6" s="5">
        <f t="shared" si="27"/>
        <v>95.23809524</v>
      </c>
      <c r="BB6" s="21">
        <v>6.0</v>
      </c>
      <c r="BC6" s="21">
        <v>10.0</v>
      </c>
      <c r="BD6" s="5">
        <f t="shared" si="28"/>
        <v>176</v>
      </c>
      <c r="BE6" s="5">
        <f t="shared" si="29"/>
        <v>95.13513514</v>
      </c>
      <c r="BF6" s="21">
        <v>8.0</v>
      </c>
      <c r="BG6" s="21">
        <v>8.0</v>
      </c>
      <c r="BH6" s="5">
        <f t="shared" si="30"/>
        <v>192</v>
      </c>
      <c r="BI6" s="5">
        <f t="shared" si="31"/>
        <v>93.65853659</v>
      </c>
      <c r="BJ6" s="21">
        <v>7.0</v>
      </c>
      <c r="BK6" s="21">
        <v>14.0</v>
      </c>
      <c r="BL6" s="5">
        <f t="shared" si="32"/>
        <v>213</v>
      </c>
      <c r="BM6" s="5">
        <f t="shared" si="33"/>
        <v>94.24778761</v>
      </c>
      <c r="BN6" s="21">
        <v>2.0</v>
      </c>
      <c r="BO6" s="21">
        <v>1.0</v>
      </c>
      <c r="BP6" s="5">
        <f t="shared" si="34"/>
        <v>216</v>
      </c>
      <c r="BQ6" s="5">
        <f t="shared" si="35"/>
        <v>94.3231441</v>
      </c>
      <c r="BR6" s="5"/>
      <c r="BS6" s="5"/>
    </row>
    <row r="7">
      <c r="A7" s="10">
        <v>2.0</v>
      </c>
      <c r="B7" s="8" t="s">
        <v>23</v>
      </c>
      <c r="C7" s="10">
        <v>5.0</v>
      </c>
      <c r="D7" s="8">
        <v>6.0</v>
      </c>
      <c r="E7" s="8">
        <f t="shared" si="2"/>
        <v>11</v>
      </c>
      <c r="F7" s="39">
        <f t="shared" si="3"/>
        <v>68.75</v>
      </c>
      <c r="G7" s="8">
        <v>3.0</v>
      </c>
      <c r="H7" s="8">
        <v>6.0</v>
      </c>
      <c r="I7" s="13">
        <f t="shared" si="4"/>
        <v>9</v>
      </c>
      <c r="J7" s="35">
        <f t="shared" si="5"/>
        <v>20</v>
      </c>
      <c r="K7" s="76">
        <f t="shared" si="6"/>
        <v>66.66666667</v>
      </c>
      <c r="L7" s="34">
        <v>5.0</v>
      </c>
      <c r="M7" s="34">
        <v>6.0</v>
      </c>
      <c r="N7" s="8">
        <f t="shared" si="7"/>
        <v>31</v>
      </c>
      <c r="O7" s="8">
        <f t="shared" si="8"/>
        <v>75.6097561</v>
      </c>
      <c r="P7" s="15">
        <v>4.0</v>
      </c>
      <c r="Q7" s="15">
        <v>6.0</v>
      </c>
      <c r="R7" s="13">
        <f t="shared" si="9"/>
        <v>41</v>
      </c>
      <c r="S7" s="13">
        <f t="shared" si="10"/>
        <v>75.92592593</v>
      </c>
      <c r="T7" s="15">
        <v>7.0</v>
      </c>
      <c r="U7" s="15">
        <v>8.0</v>
      </c>
      <c r="V7" s="13">
        <f t="shared" si="11"/>
        <v>56</v>
      </c>
      <c r="W7" s="13">
        <f t="shared" si="12"/>
        <v>80</v>
      </c>
      <c r="X7" s="15">
        <v>5.0</v>
      </c>
      <c r="Y7" s="15">
        <v>6.0</v>
      </c>
      <c r="Z7" s="13">
        <f t="shared" si="13"/>
        <v>67</v>
      </c>
      <c r="AA7" s="13">
        <f t="shared" si="14"/>
        <v>80.72289157</v>
      </c>
      <c r="AB7" s="15">
        <v>5.0</v>
      </c>
      <c r="AC7" s="15">
        <v>5.0</v>
      </c>
      <c r="AD7" s="13">
        <f t="shared" si="15"/>
        <v>77</v>
      </c>
      <c r="AE7" s="13">
        <f t="shared" si="16"/>
        <v>81.05263158</v>
      </c>
      <c r="AF7" s="21">
        <v>2.0</v>
      </c>
      <c r="AG7" s="21">
        <v>3.0</v>
      </c>
      <c r="AH7" s="5">
        <f t="shared" si="17"/>
        <v>82</v>
      </c>
      <c r="AI7" s="5">
        <f t="shared" si="18"/>
        <v>82</v>
      </c>
      <c r="AJ7" s="21">
        <v>6.0</v>
      </c>
      <c r="AK7" s="21">
        <v>7.0</v>
      </c>
      <c r="AL7" s="5">
        <f t="shared" si="19"/>
        <v>95</v>
      </c>
      <c r="AM7" s="5">
        <f t="shared" si="20"/>
        <v>83.33333333</v>
      </c>
      <c r="AN7" s="23">
        <f t="shared" ref="AN7:AO7" si="36">C7+G7+L7+P7+T7+X7+AB7+AF7</f>
        <v>36</v>
      </c>
      <c r="AO7" s="24">
        <f t="shared" si="36"/>
        <v>46</v>
      </c>
      <c r="AP7" s="21">
        <v>7.0</v>
      </c>
      <c r="AQ7" s="21">
        <v>13.0</v>
      </c>
      <c r="AR7" s="5">
        <f t="shared" si="22"/>
        <v>115</v>
      </c>
      <c r="AS7" s="5">
        <f t="shared" si="23"/>
        <v>85.18518519</v>
      </c>
      <c r="AT7" s="21">
        <v>8.0</v>
      </c>
      <c r="AU7" s="21">
        <v>8.0</v>
      </c>
      <c r="AV7" s="5">
        <f t="shared" si="24"/>
        <v>131</v>
      </c>
      <c r="AW7" s="21">
        <f t="shared" si="25"/>
        <v>86.75496689</v>
      </c>
      <c r="AX7" s="21">
        <v>8.0</v>
      </c>
      <c r="AY7" s="21">
        <v>6.0</v>
      </c>
      <c r="AZ7" s="5">
        <f t="shared" si="26"/>
        <v>145</v>
      </c>
      <c r="BA7" s="5">
        <f t="shared" si="27"/>
        <v>86.30952381</v>
      </c>
      <c r="BB7" s="21">
        <v>5.0</v>
      </c>
      <c r="BC7" s="21">
        <v>9.0</v>
      </c>
      <c r="BD7" s="5">
        <f t="shared" si="28"/>
        <v>159</v>
      </c>
      <c r="BE7" s="5">
        <f t="shared" si="29"/>
        <v>85.94594595</v>
      </c>
      <c r="BF7" s="21">
        <v>9.0</v>
      </c>
      <c r="BG7" s="21">
        <v>9.0</v>
      </c>
      <c r="BH7" s="5">
        <f t="shared" si="30"/>
        <v>177</v>
      </c>
      <c r="BI7" s="5">
        <f t="shared" si="31"/>
        <v>86.34146341</v>
      </c>
      <c r="BJ7" s="21">
        <v>6.0</v>
      </c>
      <c r="BK7" s="21">
        <v>13.0</v>
      </c>
      <c r="BL7" s="5">
        <f t="shared" si="32"/>
        <v>196</v>
      </c>
      <c r="BM7" s="5">
        <f t="shared" si="33"/>
        <v>86.72566372</v>
      </c>
      <c r="BN7" s="21">
        <v>2.0</v>
      </c>
      <c r="BO7" s="21">
        <v>1.0</v>
      </c>
      <c r="BP7" s="5">
        <f t="shared" si="34"/>
        <v>199</v>
      </c>
      <c r="BQ7" s="5">
        <f t="shared" si="35"/>
        <v>86.89956332</v>
      </c>
      <c r="BR7" s="5"/>
      <c r="BS7" s="5"/>
    </row>
    <row r="8">
      <c r="A8" s="10">
        <v>3.0</v>
      </c>
      <c r="B8" s="8" t="s">
        <v>24</v>
      </c>
      <c r="C8" s="10">
        <v>5.0</v>
      </c>
      <c r="D8" s="8">
        <v>7.0</v>
      </c>
      <c r="E8" s="8">
        <f t="shared" si="2"/>
        <v>12</v>
      </c>
      <c r="F8" s="8">
        <f t="shared" si="3"/>
        <v>75</v>
      </c>
      <c r="G8" s="8">
        <v>4.0</v>
      </c>
      <c r="H8" s="8">
        <v>7.0</v>
      </c>
      <c r="I8" s="13">
        <f t="shared" si="4"/>
        <v>11</v>
      </c>
      <c r="J8" s="35">
        <f t="shared" si="5"/>
        <v>23</v>
      </c>
      <c r="K8" s="35">
        <f t="shared" si="6"/>
        <v>76.66666667</v>
      </c>
      <c r="L8" s="34">
        <v>5.0</v>
      </c>
      <c r="M8" s="34">
        <v>6.0</v>
      </c>
      <c r="N8" s="8">
        <f t="shared" si="7"/>
        <v>34</v>
      </c>
      <c r="O8" s="8">
        <f t="shared" si="8"/>
        <v>82.92682927</v>
      </c>
      <c r="P8" s="15">
        <v>5.0</v>
      </c>
      <c r="Q8" s="15">
        <v>7.0</v>
      </c>
      <c r="R8" s="13">
        <f t="shared" si="9"/>
        <v>46</v>
      </c>
      <c r="S8" s="13">
        <f t="shared" si="10"/>
        <v>85.18518519</v>
      </c>
      <c r="T8" s="15">
        <v>5.0</v>
      </c>
      <c r="U8" s="15">
        <v>4.0</v>
      </c>
      <c r="V8" s="13">
        <f t="shared" si="11"/>
        <v>55</v>
      </c>
      <c r="W8" s="13">
        <f t="shared" si="12"/>
        <v>78.57142857</v>
      </c>
      <c r="X8" s="15">
        <v>4.0</v>
      </c>
      <c r="Y8" s="15">
        <v>6.0</v>
      </c>
      <c r="Z8" s="13">
        <f t="shared" si="13"/>
        <v>65</v>
      </c>
      <c r="AA8" s="13">
        <f t="shared" si="14"/>
        <v>78.31325301</v>
      </c>
      <c r="AB8" s="15">
        <v>4.0</v>
      </c>
      <c r="AC8" s="15">
        <v>4.0</v>
      </c>
      <c r="AD8" s="13">
        <f t="shared" si="15"/>
        <v>73</v>
      </c>
      <c r="AE8" s="13">
        <f t="shared" si="16"/>
        <v>76.84210526</v>
      </c>
      <c r="AF8" s="21">
        <v>2.0</v>
      </c>
      <c r="AG8" s="21">
        <v>3.0</v>
      </c>
      <c r="AH8" s="5">
        <f t="shared" si="17"/>
        <v>78</v>
      </c>
      <c r="AI8" s="5">
        <f t="shared" si="18"/>
        <v>78</v>
      </c>
      <c r="AJ8" s="21">
        <v>5.0</v>
      </c>
      <c r="AK8" s="21">
        <v>7.0</v>
      </c>
      <c r="AL8" s="5">
        <f t="shared" si="19"/>
        <v>90</v>
      </c>
      <c r="AM8" s="5">
        <f t="shared" si="20"/>
        <v>78.94736842</v>
      </c>
      <c r="AN8" s="23">
        <f t="shared" ref="AN8:AO8" si="37">C8+G8+L8+P8+T8+X8+AB8+AF8</f>
        <v>34</v>
      </c>
      <c r="AO8" s="24">
        <f t="shared" si="37"/>
        <v>44</v>
      </c>
      <c r="AP8" s="21">
        <v>5.0</v>
      </c>
      <c r="AQ8" s="21">
        <v>10.0</v>
      </c>
      <c r="AR8" s="5">
        <f t="shared" si="22"/>
        <v>105</v>
      </c>
      <c r="AS8" s="5">
        <f t="shared" si="23"/>
        <v>77.77777778</v>
      </c>
      <c r="AT8" s="21">
        <v>8.0</v>
      </c>
      <c r="AU8" s="21">
        <v>8.0</v>
      </c>
      <c r="AV8" s="5">
        <f t="shared" si="24"/>
        <v>121</v>
      </c>
      <c r="AW8" s="21">
        <f t="shared" si="25"/>
        <v>80.13245033</v>
      </c>
      <c r="AX8" s="21">
        <v>6.0</v>
      </c>
      <c r="AY8" s="21">
        <v>5.0</v>
      </c>
      <c r="AZ8" s="5">
        <f t="shared" si="26"/>
        <v>132</v>
      </c>
      <c r="BA8" s="5">
        <f t="shared" si="27"/>
        <v>78.57142857</v>
      </c>
      <c r="BB8" s="21">
        <v>6.0</v>
      </c>
      <c r="BC8" s="21">
        <v>10.0</v>
      </c>
      <c r="BD8" s="5">
        <f t="shared" si="28"/>
        <v>148</v>
      </c>
      <c r="BE8" s="5">
        <f t="shared" si="29"/>
        <v>80</v>
      </c>
      <c r="BF8" s="21">
        <v>10.0</v>
      </c>
      <c r="BG8" s="21">
        <v>10.0</v>
      </c>
      <c r="BH8" s="5">
        <f t="shared" si="30"/>
        <v>168</v>
      </c>
      <c r="BI8" s="5">
        <f t="shared" si="31"/>
        <v>81.95121951</v>
      </c>
      <c r="BJ8" s="21">
        <v>5.0</v>
      </c>
      <c r="BK8" s="21">
        <v>13.0</v>
      </c>
      <c r="BL8" s="5">
        <f t="shared" si="32"/>
        <v>186</v>
      </c>
      <c r="BM8" s="5">
        <f t="shared" si="33"/>
        <v>82.30088496</v>
      </c>
      <c r="BN8" s="21">
        <v>2.0</v>
      </c>
      <c r="BO8" s="21">
        <v>1.0</v>
      </c>
      <c r="BP8" s="5">
        <f t="shared" si="34"/>
        <v>189</v>
      </c>
      <c r="BQ8" s="5">
        <f t="shared" si="35"/>
        <v>82.53275109</v>
      </c>
      <c r="BR8" s="5"/>
      <c r="BS8" s="5"/>
    </row>
    <row r="9">
      <c r="A9" s="10">
        <v>4.0</v>
      </c>
      <c r="B9" s="8" t="s">
        <v>25</v>
      </c>
      <c r="C9" s="10">
        <v>7.0</v>
      </c>
      <c r="D9" s="8">
        <v>9.0</v>
      </c>
      <c r="E9" s="8">
        <f t="shared" si="2"/>
        <v>16</v>
      </c>
      <c r="F9" s="8">
        <f t="shared" si="3"/>
        <v>100</v>
      </c>
      <c r="G9" s="8">
        <v>5.0</v>
      </c>
      <c r="H9" s="8">
        <v>9.0</v>
      </c>
      <c r="I9" s="13">
        <f t="shared" si="4"/>
        <v>14</v>
      </c>
      <c r="J9" s="35">
        <f t="shared" si="5"/>
        <v>30</v>
      </c>
      <c r="K9" s="35">
        <f t="shared" si="6"/>
        <v>100</v>
      </c>
      <c r="L9" s="34">
        <v>5.0</v>
      </c>
      <c r="M9" s="34">
        <v>5.0</v>
      </c>
      <c r="N9" s="8">
        <f t="shared" si="7"/>
        <v>40</v>
      </c>
      <c r="O9" s="8">
        <f t="shared" si="8"/>
        <v>97.56097561</v>
      </c>
      <c r="P9" s="15">
        <v>5.0</v>
      </c>
      <c r="Q9" s="15">
        <v>8.0</v>
      </c>
      <c r="R9" s="13">
        <f t="shared" si="9"/>
        <v>53</v>
      </c>
      <c r="S9" s="13">
        <f t="shared" si="10"/>
        <v>98.14814815</v>
      </c>
      <c r="T9" s="15">
        <v>8.0</v>
      </c>
      <c r="U9" s="15">
        <v>8.0</v>
      </c>
      <c r="V9" s="13">
        <f t="shared" si="11"/>
        <v>69</v>
      </c>
      <c r="W9" s="13">
        <f t="shared" si="12"/>
        <v>98.57142857</v>
      </c>
      <c r="X9" s="15">
        <v>6.0</v>
      </c>
      <c r="Y9" s="15">
        <v>6.0</v>
      </c>
      <c r="Z9" s="13">
        <f t="shared" si="13"/>
        <v>81</v>
      </c>
      <c r="AA9" s="13">
        <f t="shared" si="14"/>
        <v>97.59036145</v>
      </c>
      <c r="AB9" s="15">
        <v>7.0</v>
      </c>
      <c r="AC9" s="15">
        <v>5.0</v>
      </c>
      <c r="AD9" s="13">
        <f t="shared" si="15"/>
        <v>93</v>
      </c>
      <c r="AE9" s="13">
        <f t="shared" si="16"/>
        <v>97.89473684</v>
      </c>
      <c r="AF9" s="21">
        <v>1.0</v>
      </c>
      <c r="AG9" s="21">
        <v>3.0</v>
      </c>
      <c r="AH9" s="5">
        <f t="shared" si="17"/>
        <v>97</v>
      </c>
      <c r="AI9" s="5">
        <f t="shared" si="18"/>
        <v>97</v>
      </c>
      <c r="AJ9" s="21">
        <v>5.0</v>
      </c>
      <c r="AK9" s="21">
        <v>8.0</v>
      </c>
      <c r="AL9" s="5">
        <f t="shared" si="19"/>
        <v>110</v>
      </c>
      <c r="AM9" s="5">
        <f t="shared" si="20"/>
        <v>96.49122807</v>
      </c>
      <c r="AN9" s="23">
        <f t="shared" ref="AN9:AO9" si="38">C9+G9+L9+P9+T9+X9+AB9+AF9</f>
        <v>44</v>
      </c>
      <c r="AO9" s="24">
        <f t="shared" si="38"/>
        <v>53</v>
      </c>
      <c r="AP9" s="21">
        <v>8.0</v>
      </c>
      <c r="AQ9" s="21">
        <v>13.0</v>
      </c>
      <c r="AR9" s="5">
        <f t="shared" si="22"/>
        <v>131</v>
      </c>
      <c r="AS9" s="5">
        <f t="shared" si="23"/>
        <v>97.03703704</v>
      </c>
      <c r="AT9" s="21">
        <v>8.0</v>
      </c>
      <c r="AU9" s="21">
        <v>8.0</v>
      </c>
      <c r="AV9" s="5">
        <f t="shared" si="24"/>
        <v>147</v>
      </c>
      <c r="AW9" s="21">
        <f t="shared" si="25"/>
        <v>97.35099338</v>
      </c>
      <c r="AX9" s="21">
        <v>9.0</v>
      </c>
      <c r="AY9" s="21">
        <v>6.0</v>
      </c>
      <c r="AZ9" s="5">
        <f t="shared" si="26"/>
        <v>162</v>
      </c>
      <c r="BA9" s="5">
        <f t="shared" si="27"/>
        <v>96.42857143</v>
      </c>
      <c r="BB9" s="21">
        <v>6.0</v>
      </c>
      <c r="BC9" s="21">
        <v>8.0</v>
      </c>
      <c r="BD9" s="5">
        <f t="shared" si="28"/>
        <v>176</v>
      </c>
      <c r="BE9" s="5">
        <f t="shared" si="29"/>
        <v>95.13513514</v>
      </c>
      <c r="BF9" s="21">
        <v>9.0</v>
      </c>
      <c r="BG9" s="21">
        <v>9.0</v>
      </c>
      <c r="BH9" s="5">
        <f t="shared" si="30"/>
        <v>194</v>
      </c>
      <c r="BI9" s="5">
        <f t="shared" si="31"/>
        <v>94.63414634</v>
      </c>
      <c r="BJ9" s="21">
        <v>7.0</v>
      </c>
      <c r="BK9" s="21">
        <v>14.0</v>
      </c>
      <c r="BL9" s="5">
        <f t="shared" si="32"/>
        <v>215</v>
      </c>
      <c r="BM9" s="5">
        <f t="shared" si="33"/>
        <v>95.13274336</v>
      </c>
      <c r="BN9" s="21">
        <v>2.0</v>
      </c>
      <c r="BO9" s="21">
        <v>1.0</v>
      </c>
      <c r="BP9" s="5">
        <f t="shared" si="34"/>
        <v>218</v>
      </c>
      <c r="BQ9" s="5">
        <f t="shared" si="35"/>
        <v>95.19650655</v>
      </c>
      <c r="BR9" s="5"/>
      <c r="BS9" s="5"/>
    </row>
    <row r="10">
      <c r="A10" s="10">
        <v>5.0</v>
      </c>
      <c r="B10" s="8" t="s">
        <v>26</v>
      </c>
      <c r="C10" s="10">
        <v>7.0</v>
      </c>
      <c r="D10" s="8">
        <v>9.0</v>
      </c>
      <c r="E10" s="8">
        <f t="shared" si="2"/>
        <v>16</v>
      </c>
      <c r="F10" s="8">
        <f t="shared" si="3"/>
        <v>100</v>
      </c>
      <c r="G10" s="8">
        <v>5.0</v>
      </c>
      <c r="H10" s="8">
        <v>9.0</v>
      </c>
      <c r="I10" s="13">
        <f t="shared" si="4"/>
        <v>14</v>
      </c>
      <c r="J10" s="35">
        <f t="shared" si="5"/>
        <v>30</v>
      </c>
      <c r="K10" s="35">
        <f t="shared" si="6"/>
        <v>100</v>
      </c>
      <c r="L10" s="34">
        <v>5.0</v>
      </c>
      <c r="M10" s="34">
        <v>6.0</v>
      </c>
      <c r="N10" s="8">
        <f t="shared" si="7"/>
        <v>41</v>
      </c>
      <c r="O10" s="8">
        <f t="shared" si="8"/>
        <v>100</v>
      </c>
      <c r="P10" s="15">
        <v>5.0</v>
      </c>
      <c r="Q10" s="15">
        <v>8.0</v>
      </c>
      <c r="R10" s="13">
        <f t="shared" si="9"/>
        <v>54</v>
      </c>
      <c r="S10" s="13">
        <f t="shared" si="10"/>
        <v>100</v>
      </c>
      <c r="T10" s="15">
        <v>3.0</v>
      </c>
      <c r="U10" s="15">
        <v>6.0</v>
      </c>
      <c r="V10" s="13">
        <f t="shared" si="11"/>
        <v>63</v>
      </c>
      <c r="W10" s="13">
        <f t="shared" si="12"/>
        <v>90</v>
      </c>
      <c r="X10" s="15">
        <v>6.0</v>
      </c>
      <c r="Y10" s="15">
        <v>7.0</v>
      </c>
      <c r="Z10" s="13">
        <f t="shared" si="13"/>
        <v>76</v>
      </c>
      <c r="AA10" s="13">
        <f t="shared" si="14"/>
        <v>91.56626506</v>
      </c>
      <c r="AB10" s="15">
        <v>7.0</v>
      </c>
      <c r="AC10" s="15">
        <v>5.0</v>
      </c>
      <c r="AD10" s="13">
        <f t="shared" si="15"/>
        <v>88</v>
      </c>
      <c r="AE10" s="13">
        <f t="shared" si="16"/>
        <v>92.63157895</v>
      </c>
      <c r="AF10" s="21">
        <v>2.0</v>
      </c>
      <c r="AG10" s="21">
        <v>3.0</v>
      </c>
      <c r="AH10" s="5">
        <f t="shared" si="17"/>
        <v>93</v>
      </c>
      <c r="AI10" s="5">
        <f t="shared" si="18"/>
        <v>93</v>
      </c>
      <c r="AJ10" s="21">
        <v>6.0</v>
      </c>
      <c r="AK10" s="21">
        <v>8.0</v>
      </c>
      <c r="AL10" s="5">
        <f t="shared" si="19"/>
        <v>107</v>
      </c>
      <c r="AM10" s="5">
        <f t="shared" si="20"/>
        <v>93.85964912</v>
      </c>
      <c r="AN10" s="23">
        <f t="shared" ref="AN10:AO10" si="39">C10+G10+L10+P10+T10+X10+AB10+AF10</f>
        <v>40</v>
      </c>
      <c r="AO10" s="24">
        <f t="shared" si="39"/>
        <v>53</v>
      </c>
      <c r="AP10" s="21">
        <v>8.0</v>
      </c>
      <c r="AQ10" s="21">
        <v>12.0</v>
      </c>
      <c r="AR10" s="5">
        <f t="shared" si="22"/>
        <v>127</v>
      </c>
      <c r="AS10" s="5">
        <f t="shared" si="23"/>
        <v>94.07407407</v>
      </c>
      <c r="AT10" s="21">
        <v>8.0</v>
      </c>
      <c r="AU10" s="21">
        <v>8.0</v>
      </c>
      <c r="AV10" s="5">
        <f t="shared" si="24"/>
        <v>143</v>
      </c>
      <c r="AW10" s="21">
        <f t="shared" si="25"/>
        <v>94.70198675</v>
      </c>
      <c r="AX10" s="21">
        <v>8.0</v>
      </c>
      <c r="AY10" s="21">
        <v>8.0</v>
      </c>
      <c r="AZ10" s="5">
        <f t="shared" si="26"/>
        <v>159</v>
      </c>
      <c r="BA10" s="5">
        <f t="shared" si="27"/>
        <v>94.64285714</v>
      </c>
      <c r="BB10" s="21">
        <v>7.0</v>
      </c>
      <c r="BC10" s="21">
        <v>10.0</v>
      </c>
      <c r="BD10" s="5">
        <f t="shared" si="28"/>
        <v>176</v>
      </c>
      <c r="BE10" s="5">
        <f t="shared" si="29"/>
        <v>95.13513514</v>
      </c>
      <c r="BF10" s="21">
        <v>10.0</v>
      </c>
      <c r="BG10" s="21">
        <v>10.0</v>
      </c>
      <c r="BH10" s="5">
        <f t="shared" si="30"/>
        <v>196</v>
      </c>
      <c r="BI10" s="5">
        <f t="shared" si="31"/>
        <v>95.6097561</v>
      </c>
      <c r="BJ10" s="21">
        <v>7.0</v>
      </c>
      <c r="BK10" s="21">
        <v>14.0</v>
      </c>
      <c r="BL10" s="5">
        <f t="shared" si="32"/>
        <v>217</v>
      </c>
      <c r="BM10" s="5">
        <f t="shared" si="33"/>
        <v>96.01769912</v>
      </c>
      <c r="BN10" s="21">
        <v>2.0</v>
      </c>
      <c r="BO10" s="21">
        <v>1.0</v>
      </c>
      <c r="BP10" s="5">
        <f t="shared" si="34"/>
        <v>220</v>
      </c>
      <c r="BQ10" s="5">
        <f t="shared" si="35"/>
        <v>96.069869</v>
      </c>
      <c r="BR10" s="5"/>
      <c r="BS10" s="5"/>
    </row>
    <row r="11">
      <c r="A11" s="10">
        <v>6.0</v>
      </c>
      <c r="B11" s="8" t="s">
        <v>27</v>
      </c>
      <c r="C11" s="10">
        <v>7.0</v>
      </c>
      <c r="D11" s="8">
        <v>9.0</v>
      </c>
      <c r="E11" s="8">
        <f t="shared" si="2"/>
        <v>16</v>
      </c>
      <c r="F11" s="8">
        <f t="shared" si="3"/>
        <v>100</v>
      </c>
      <c r="G11" s="8">
        <v>5.0</v>
      </c>
      <c r="H11" s="8">
        <v>9.0</v>
      </c>
      <c r="I11" s="13">
        <f t="shared" si="4"/>
        <v>14</v>
      </c>
      <c r="J11" s="35">
        <f t="shared" si="5"/>
        <v>30</v>
      </c>
      <c r="K11" s="35">
        <f t="shared" si="6"/>
        <v>100</v>
      </c>
      <c r="L11" s="34">
        <v>5.0</v>
      </c>
      <c r="M11" s="34">
        <v>6.0</v>
      </c>
      <c r="N11" s="8">
        <f t="shared" si="7"/>
        <v>41</v>
      </c>
      <c r="O11" s="8">
        <f t="shared" si="8"/>
        <v>100</v>
      </c>
      <c r="P11" s="15">
        <v>4.0</v>
      </c>
      <c r="Q11" s="15">
        <v>6.0</v>
      </c>
      <c r="R11" s="13">
        <f t="shared" si="9"/>
        <v>51</v>
      </c>
      <c r="S11" s="13">
        <f t="shared" si="10"/>
        <v>94.44444444</v>
      </c>
      <c r="T11" s="15">
        <v>6.0</v>
      </c>
      <c r="U11" s="15">
        <v>7.0</v>
      </c>
      <c r="V11" s="13">
        <f t="shared" si="11"/>
        <v>64</v>
      </c>
      <c r="W11" s="13">
        <f t="shared" si="12"/>
        <v>91.42857143</v>
      </c>
      <c r="X11" s="15">
        <v>6.0</v>
      </c>
      <c r="Y11" s="15">
        <v>7.0</v>
      </c>
      <c r="Z11" s="13">
        <f t="shared" si="13"/>
        <v>77</v>
      </c>
      <c r="AA11" s="13">
        <f t="shared" si="14"/>
        <v>92.77108434</v>
      </c>
      <c r="AB11" s="15">
        <v>5.0</v>
      </c>
      <c r="AC11" s="15">
        <v>5.0</v>
      </c>
      <c r="AD11" s="13">
        <f t="shared" si="15"/>
        <v>87</v>
      </c>
      <c r="AE11" s="13">
        <f t="shared" si="16"/>
        <v>91.57894737</v>
      </c>
      <c r="AF11" s="21">
        <v>2.0</v>
      </c>
      <c r="AG11" s="21">
        <v>3.0</v>
      </c>
      <c r="AH11" s="5">
        <f t="shared" si="17"/>
        <v>92</v>
      </c>
      <c r="AI11" s="5">
        <f t="shared" si="18"/>
        <v>92</v>
      </c>
      <c r="AJ11" s="21">
        <v>6.0</v>
      </c>
      <c r="AK11" s="21">
        <v>6.0</v>
      </c>
      <c r="AL11" s="5">
        <f t="shared" si="19"/>
        <v>104</v>
      </c>
      <c r="AM11" s="5">
        <f t="shared" si="20"/>
        <v>91.22807018</v>
      </c>
      <c r="AN11" s="23">
        <f t="shared" ref="AN11:AO11" si="40">C11+G11+L11+P11+T11+X11+AB11+AF11</f>
        <v>40</v>
      </c>
      <c r="AO11" s="24">
        <f t="shared" si="40"/>
        <v>52</v>
      </c>
      <c r="AP11" s="21">
        <v>8.0</v>
      </c>
      <c r="AQ11" s="21">
        <v>13.0</v>
      </c>
      <c r="AR11" s="5">
        <f t="shared" si="22"/>
        <v>125</v>
      </c>
      <c r="AS11" s="5">
        <f t="shared" si="23"/>
        <v>92.59259259</v>
      </c>
      <c r="AT11" s="21">
        <v>6.0</v>
      </c>
      <c r="AU11" s="21">
        <v>5.0</v>
      </c>
      <c r="AV11" s="5">
        <f t="shared" si="24"/>
        <v>136</v>
      </c>
      <c r="AW11" s="21">
        <f t="shared" si="25"/>
        <v>90.06622517</v>
      </c>
      <c r="AX11" s="21">
        <v>9.0</v>
      </c>
      <c r="AY11" s="21">
        <v>7.0</v>
      </c>
      <c r="AZ11" s="5">
        <f t="shared" si="26"/>
        <v>152</v>
      </c>
      <c r="BA11" s="5">
        <f t="shared" si="27"/>
        <v>90.47619048</v>
      </c>
      <c r="BB11" s="21">
        <v>6.0</v>
      </c>
      <c r="BC11" s="21">
        <v>9.0</v>
      </c>
      <c r="BD11" s="5">
        <f t="shared" si="28"/>
        <v>167</v>
      </c>
      <c r="BE11" s="5">
        <f t="shared" si="29"/>
        <v>90.27027027</v>
      </c>
      <c r="BF11" s="21">
        <v>9.0</v>
      </c>
      <c r="BG11" s="21">
        <v>10.0</v>
      </c>
      <c r="BH11" s="5">
        <f t="shared" si="30"/>
        <v>186</v>
      </c>
      <c r="BI11" s="5">
        <f t="shared" si="31"/>
        <v>90.73170732</v>
      </c>
      <c r="BJ11" s="21">
        <v>7.0</v>
      </c>
      <c r="BK11" s="21">
        <v>14.0</v>
      </c>
      <c r="BL11" s="5">
        <f t="shared" si="32"/>
        <v>207</v>
      </c>
      <c r="BM11" s="5">
        <f t="shared" si="33"/>
        <v>91.59292035</v>
      </c>
      <c r="BN11" s="21">
        <v>2.0</v>
      </c>
      <c r="BO11" s="21">
        <v>1.0</v>
      </c>
      <c r="BP11" s="5">
        <f t="shared" si="34"/>
        <v>210</v>
      </c>
      <c r="BQ11" s="5">
        <f t="shared" si="35"/>
        <v>91.70305677</v>
      </c>
      <c r="BR11" s="5"/>
      <c r="BS11" s="5"/>
    </row>
    <row r="12">
      <c r="A12" s="10">
        <v>7.0</v>
      </c>
      <c r="B12" s="8" t="s">
        <v>28</v>
      </c>
      <c r="C12" s="10">
        <v>6.0</v>
      </c>
      <c r="D12" s="8">
        <v>8.0</v>
      </c>
      <c r="E12" s="8">
        <f t="shared" si="2"/>
        <v>14</v>
      </c>
      <c r="F12" s="8">
        <f t="shared" si="3"/>
        <v>87.5</v>
      </c>
      <c r="G12" s="8">
        <v>5.0</v>
      </c>
      <c r="H12" s="8">
        <v>8.0</v>
      </c>
      <c r="I12" s="13">
        <f t="shared" si="4"/>
        <v>13</v>
      </c>
      <c r="J12" s="35">
        <f t="shared" si="5"/>
        <v>27</v>
      </c>
      <c r="K12" s="35">
        <f t="shared" si="6"/>
        <v>90</v>
      </c>
      <c r="L12" s="34">
        <v>4.0</v>
      </c>
      <c r="M12" s="34">
        <v>5.0</v>
      </c>
      <c r="N12" s="8">
        <f t="shared" si="7"/>
        <v>36</v>
      </c>
      <c r="O12" s="8">
        <f t="shared" si="8"/>
        <v>87.80487805</v>
      </c>
      <c r="P12" s="15">
        <v>4.0</v>
      </c>
      <c r="Q12" s="15">
        <v>6.0</v>
      </c>
      <c r="R12" s="13">
        <f t="shared" si="9"/>
        <v>46</v>
      </c>
      <c r="S12" s="13">
        <f t="shared" si="10"/>
        <v>85.18518519</v>
      </c>
      <c r="T12" s="15">
        <v>7.0</v>
      </c>
      <c r="U12" s="15">
        <v>7.0</v>
      </c>
      <c r="V12" s="13">
        <f t="shared" si="11"/>
        <v>60</v>
      </c>
      <c r="W12" s="13">
        <f t="shared" si="12"/>
        <v>85.71428571</v>
      </c>
      <c r="X12" s="15">
        <v>6.0</v>
      </c>
      <c r="Y12" s="15">
        <v>5.0</v>
      </c>
      <c r="Z12" s="13">
        <f t="shared" si="13"/>
        <v>71</v>
      </c>
      <c r="AA12" s="13">
        <f t="shared" si="14"/>
        <v>85.54216867</v>
      </c>
      <c r="AB12" s="15">
        <v>6.0</v>
      </c>
      <c r="AC12" s="15">
        <v>5.0</v>
      </c>
      <c r="AD12" s="13">
        <f t="shared" si="15"/>
        <v>82</v>
      </c>
      <c r="AE12" s="13">
        <f t="shared" si="16"/>
        <v>86.31578947</v>
      </c>
      <c r="AF12" s="21">
        <v>2.0</v>
      </c>
      <c r="AG12" s="21">
        <v>3.0</v>
      </c>
      <c r="AH12" s="5">
        <f t="shared" si="17"/>
        <v>87</v>
      </c>
      <c r="AI12" s="5">
        <f t="shared" si="18"/>
        <v>87</v>
      </c>
      <c r="AJ12" s="21">
        <v>5.0</v>
      </c>
      <c r="AK12" s="21">
        <v>8.0</v>
      </c>
      <c r="AL12" s="5">
        <f t="shared" si="19"/>
        <v>100</v>
      </c>
      <c r="AM12" s="5">
        <f t="shared" si="20"/>
        <v>87.71929825</v>
      </c>
      <c r="AN12" s="23">
        <f t="shared" ref="AN12:AO12" si="41">C12+G12+L12+P12+T12+X12+AB12+AF12</f>
        <v>40</v>
      </c>
      <c r="AO12" s="24">
        <f t="shared" si="41"/>
        <v>47</v>
      </c>
      <c r="AP12" s="21">
        <v>8.0</v>
      </c>
      <c r="AQ12" s="21">
        <v>12.0</v>
      </c>
      <c r="AR12" s="5">
        <f t="shared" si="22"/>
        <v>120</v>
      </c>
      <c r="AS12" s="5">
        <f t="shared" si="23"/>
        <v>88.88888889</v>
      </c>
      <c r="AT12" s="21">
        <v>8.0</v>
      </c>
      <c r="AU12" s="21">
        <v>8.0</v>
      </c>
      <c r="AV12" s="5">
        <f t="shared" si="24"/>
        <v>136</v>
      </c>
      <c r="AW12" s="21">
        <f t="shared" si="25"/>
        <v>90.06622517</v>
      </c>
      <c r="AX12" s="21">
        <v>8.0</v>
      </c>
      <c r="AY12" s="21">
        <v>7.0</v>
      </c>
      <c r="AZ12" s="5">
        <f t="shared" si="26"/>
        <v>151</v>
      </c>
      <c r="BA12" s="5">
        <f t="shared" si="27"/>
        <v>89.88095238</v>
      </c>
      <c r="BB12" s="21">
        <v>6.0</v>
      </c>
      <c r="BC12" s="21">
        <v>9.0</v>
      </c>
      <c r="BD12" s="5">
        <f t="shared" si="28"/>
        <v>166</v>
      </c>
      <c r="BE12" s="5">
        <f t="shared" si="29"/>
        <v>89.72972973</v>
      </c>
      <c r="BF12" s="21">
        <v>9.0</v>
      </c>
      <c r="BG12" s="21">
        <v>10.0</v>
      </c>
      <c r="BH12" s="5">
        <f t="shared" si="30"/>
        <v>185</v>
      </c>
      <c r="BI12" s="5">
        <f t="shared" si="31"/>
        <v>90.24390244</v>
      </c>
      <c r="BJ12" s="21">
        <v>7.0</v>
      </c>
      <c r="BK12" s="21">
        <v>13.0</v>
      </c>
      <c r="BL12" s="5">
        <f t="shared" si="32"/>
        <v>205</v>
      </c>
      <c r="BM12" s="5">
        <f t="shared" si="33"/>
        <v>90.7079646</v>
      </c>
      <c r="BN12" s="21">
        <v>2.0</v>
      </c>
      <c r="BO12" s="21">
        <v>1.0</v>
      </c>
      <c r="BP12" s="5">
        <f t="shared" si="34"/>
        <v>208</v>
      </c>
      <c r="BQ12" s="5">
        <f t="shared" si="35"/>
        <v>90.82969432</v>
      </c>
      <c r="BR12" s="5"/>
      <c r="BS12" s="5"/>
    </row>
    <row r="13">
      <c r="A13" s="10">
        <v>8.0</v>
      </c>
      <c r="B13" s="8" t="s">
        <v>29</v>
      </c>
      <c r="C13" s="10">
        <v>7.0</v>
      </c>
      <c r="D13" s="8">
        <v>8.0</v>
      </c>
      <c r="E13" s="8">
        <f t="shared" si="2"/>
        <v>15</v>
      </c>
      <c r="F13" s="8">
        <f t="shared" si="3"/>
        <v>93.75</v>
      </c>
      <c r="G13" s="8">
        <v>4.0</v>
      </c>
      <c r="H13" s="8">
        <v>9.0</v>
      </c>
      <c r="I13" s="13">
        <f t="shared" si="4"/>
        <v>13</v>
      </c>
      <c r="J13" s="35">
        <f t="shared" si="5"/>
        <v>28</v>
      </c>
      <c r="K13" s="35">
        <f t="shared" si="6"/>
        <v>93.33333333</v>
      </c>
      <c r="L13" s="34">
        <v>3.0</v>
      </c>
      <c r="M13" s="34">
        <v>6.0</v>
      </c>
      <c r="N13" s="8">
        <f t="shared" si="7"/>
        <v>37</v>
      </c>
      <c r="O13" s="8">
        <f t="shared" si="8"/>
        <v>90.24390244</v>
      </c>
      <c r="P13" s="15">
        <v>4.0</v>
      </c>
      <c r="Q13" s="15">
        <v>7.0</v>
      </c>
      <c r="R13" s="13">
        <f t="shared" si="9"/>
        <v>48</v>
      </c>
      <c r="S13" s="13">
        <f t="shared" si="10"/>
        <v>88.88888889</v>
      </c>
      <c r="T13" s="15">
        <v>8.0</v>
      </c>
      <c r="U13" s="15">
        <v>7.0</v>
      </c>
      <c r="V13" s="13">
        <f t="shared" si="11"/>
        <v>63</v>
      </c>
      <c r="W13" s="13">
        <f t="shared" si="12"/>
        <v>90</v>
      </c>
      <c r="X13" s="15">
        <v>6.0</v>
      </c>
      <c r="Y13" s="15">
        <v>7.0</v>
      </c>
      <c r="Z13" s="13">
        <f t="shared" si="13"/>
        <v>76</v>
      </c>
      <c r="AA13" s="13">
        <f t="shared" si="14"/>
        <v>91.56626506</v>
      </c>
      <c r="AB13" s="15">
        <v>7.0</v>
      </c>
      <c r="AC13" s="15">
        <v>5.0</v>
      </c>
      <c r="AD13" s="13">
        <f t="shared" si="15"/>
        <v>88</v>
      </c>
      <c r="AE13" s="13">
        <f t="shared" si="16"/>
        <v>92.63157895</v>
      </c>
      <c r="AF13" s="21">
        <v>2.0</v>
      </c>
      <c r="AG13" s="21">
        <v>2.0</v>
      </c>
      <c r="AH13" s="5">
        <f t="shared" si="17"/>
        <v>92</v>
      </c>
      <c r="AI13" s="5">
        <f t="shared" si="18"/>
        <v>92</v>
      </c>
      <c r="AJ13" s="21">
        <v>5.0</v>
      </c>
      <c r="AK13" s="21">
        <v>6.0</v>
      </c>
      <c r="AL13" s="5">
        <f t="shared" si="19"/>
        <v>103</v>
      </c>
      <c r="AM13" s="5">
        <f t="shared" si="20"/>
        <v>90.35087719</v>
      </c>
      <c r="AN13" s="23">
        <f t="shared" ref="AN13:AO13" si="42">C13+G13+L13+P13+T13+X13+AB13+AF13</f>
        <v>41</v>
      </c>
      <c r="AO13" s="24">
        <f t="shared" si="42"/>
        <v>51</v>
      </c>
      <c r="AP13" s="21">
        <v>8.0</v>
      </c>
      <c r="AQ13" s="21">
        <v>12.0</v>
      </c>
      <c r="AR13" s="5">
        <f t="shared" si="22"/>
        <v>123</v>
      </c>
      <c r="AS13" s="5">
        <f t="shared" si="23"/>
        <v>91.11111111</v>
      </c>
      <c r="AT13" s="21">
        <v>8.0</v>
      </c>
      <c r="AU13" s="21">
        <v>8.0</v>
      </c>
      <c r="AV13" s="5">
        <f t="shared" si="24"/>
        <v>139</v>
      </c>
      <c r="AW13" s="21">
        <f t="shared" si="25"/>
        <v>92.05298013</v>
      </c>
      <c r="AX13" s="21">
        <v>8.0</v>
      </c>
      <c r="AY13" s="21">
        <v>6.0</v>
      </c>
      <c r="AZ13" s="5">
        <f t="shared" si="26"/>
        <v>153</v>
      </c>
      <c r="BA13" s="5">
        <f t="shared" si="27"/>
        <v>91.07142857</v>
      </c>
      <c r="BB13" s="21">
        <v>5.0</v>
      </c>
      <c r="BC13" s="21">
        <v>9.0</v>
      </c>
      <c r="BD13" s="5">
        <f t="shared" si="28"/>
        <v>167</v>
      </c>
      <c r="BE13" s="5">
        <f t="shared" si="29"/>
        <v>90.27027027</v>
      </c>
      <c r="BF13" s="21">
        <v>7.0</v>
      </c>
      <c r="BG13" s="21">
        <v>7.0</v>
      </c>
      <c r="BH13" s="5">
        <f t="shared" si="30"/>
        <v>181</v>
      </c>
      <c r="BI13" s="5">
        <f t="shared" si="31"/>
        <v>88.29268293</v>
      </c>
      <c r="BJ13" s="21">
        <v>6.0</v>
      </c>
      <c r="BK13" s="21">
        <v>14.0</v>
      </c>
      <c r="BL13" s="5">
        <f t="shared" si="32"/>
        <v>201</v>
      </c>
      <c r="BM13" s="5">
        <f t="shared" si="33"/>
        <v>88.9380531</v>
      </c>
      <c r="BN13" s="21">
        <v>2.0</v>
      </c>
      <c r="BO13" s="21">
        <v>1.0</v>
      </c>
      <c r="BP13" s="5">
        <f t="shared" si="34"/>
        <v>204</v>
      </c>
      <c r="BQ13" s="5">
        <f t="shared" si="35"/>
        <v>89.08296943</v>
      </c>
      <c r="BR13" s="5"/>
      <c r="BS13" s="5"/>
    </row>
    <row r="14">
      <c r="A14" s="10">
        <v>9.0</v>
      </c>
      <c r="B14" s="8" t="s">
        <v>30</v>
      </c>
      <c r="C14" s="10">
        <v>7.0</v>
      </c>
      <c r="D14" s="8">
        <v>9.0</v>
      </c>
      <c r="E14" s="8">
        <f t="shared" si="2"/>
        <v>16</v>
      </c>
      <c r="F14" s="8">
        <f t="shared" si="3"/>
        <v>100</v>
      </c>
      <c r="G14" s="8">
        <v>5.0</v>
      </c>
      <c r="H14" s="8">
        <v>8.0</v>
      </c>
      <c r="I14" s="13">
        <f t="shared" si="4"/>
        <v>13</v>
      </c>
      <c r="J14" s="35">
        <f t="shared" si="5"/>
        <v>29</v>
      </c>
      <c r="K14" s="35">
        <f t="shared" si="6"/>
        <v>96.66666667</v>
      </c>
      <c r="L14" s="34">
        <v>5.0</v>
      </c>
      <c r="M14" s="34">
        <v>6.0</v>
      </c>
      <c r="N14" s="8">
        <f t="shared" si="7"/>
        <v>40</v>
      </c>
      <c r="O14" s="8">
        <f t="shared" si="8"/>
        <v>97.56097561</v>
      </c>
      <c r="P14" s="15">
        <v>5.0</v>
      </c>
      <c r="Q14" s="15">
        <v>8.0</v>
      </c>
      <c r="R14" s="13">
        <f t="shared" si="9"/>
        <v>53</v>
      </c>
      <c r="S14" s="13">
        <f t="shared" si="10"/>
        <v>98.14814815</v>
      </c>
      <c r="T14" s="15">
        <v>8.0</v>
      </c>
      <c r="U14" s="15">
        <v>7.0</v>
      </c>
      <c r="V14" s="13">
        <f t="shared" si="11"/>
        <v>68</v>
      </c>
      <c r="W14" s="13">
        <f t="shared" si="12"/>
        <v>97.14285714</v>
      </c>
      <c r="X14" s="15">
        <v>6.0</v>
      </c>
      <c r="Y14" s="15">
        <v>6.0</v>
      </c>
      <c r="Z14" s="13">
        <f t="shared" si="13"/>
        <v>80</v>
      </c>
      <c r="AA14" s="13">
        <f t="shared" si="14"/>
        <v>96.38554217</v>
      </c>
      <c r="AB14" s="15">
        <v>7.0</v>
      </c>
      <c r="AC14" s="15">
        <v>5.0</v>
      </c>
      <c r="AD14" s="13">
        <f t="shared" si="15"/>
        <v>92</v>
      </c>
      <c r="AE14" s="13">
        <f t="shared" si="16"/>
        <v>96.84210526</v>
      </c>
      <c r="AF14" s="21">
        <v>2.0</v>
      </c>
      <c r="AG14" s="21">
        <v>3.0</v>
      </c>
      <c r="AH14" s="5">
        <f t="shared" si="17"/>
        <v>97</v>
      </c>
      <c r="AI14" s="5">
        <f t="shared" si="18"/>
        <v>97</v>
      </c>
      <c r="AJ14" s="21">
        <v>5.0</v>
      </c>
      <c r="AK14" s="21">
        <v>8.0</v>
      </c>
      <c r="AL14" s="5">
        <f t="shared" si="19"/>
        <v>110</v>
      </c>
      <c r="AM14" s="5">
        <f t="shared" si="20"/>
        <v>96.49122807</v>
      </c>
      <c r="AN14" s="23">
        <f t="shared" ref="AN14:AO14" si="43">C14+G14+L14+P14+T14+X14+AB14+AF14</f>
        <v>45</v>
      </c>
      <c r="AO14" s="24">
        <f t="shared" si="43"/>
        <v>52</v>
      </c>
      <c r="AP14" s="21">
        <v>8.0</v>
      </c>
      <c r="AQ14" s="21">
        <v>13.0</v>
      </c>
      <c r="AR14" s="5">
        <f t="shared" si="22"/>
        <v>131</v>
      </c>
      <c r="AS14" s="5">
        <f t="shared" si="23"/>
        <v>97.03703704</v>
      </c>
      <c r="AT14" s="21">
        <v>8.0</v>
      </c>
      <c r="AU14" s="21">
        <v>7.0</v>
      </c>
      <c r="AV14" s="5">
        <f t="shared" si="24"/>
        <v>146</v>
      </c>
      <c r="AW14" s="21">
        <f t="shared" si="25"/>
        <v>96.68874172</v>
      </c>
      <c r="AX14" s="21">
        <v>8.0</v>
      </c>
      <c r="AY14" s="21">
        <v>7.0</v>
      </c>
      <c r="AZ14" s="5">
        <f t="shared" si="26"/>
        <v>161</v>
      </c>
      <c r="BA14" s="5">
        <f t="shared" si="27"/>
        <v>95.83333333</v>
      </c>
      <c r="BB14" s="21">
        <v>6.0</v>
      </c>
      <c r="BC14" s="21">
        <v>9.0</v>
      </c>
      <c r="BD14" s="5">
        <f t="shared" si="28"/>
        <v>176</v>
      </c>
      <c r="BE14" s="5">
        <f t="shared" si="29"/>
        <v>95.13513514</v>
      </c>
      <c r="BF14" s="21">
        <v>10.0</v>
      </c>
      <c r="BG14" s="21">
        <v>9.0</v>
      </c>
      <c r="BH14" s="5">
        <f t="shared" si="30"/>
        <v>195</v>
      </c>
      <c r="BI14" s="5">
        <f t="shared" si="31"/>
        <v>95.12195122</v>
      </c>
      <c r="BJ14" s="21">
        <v>7.0</v>
      </c>
      <c r="BK14" s="21">
        <v>13.0</v>
      </c>
      <c r="BL14" s="5">
        <f t="shared" si="32"/>
        <v>215</v>
      </c>
      <c r="BM14" s="5">
        <f t="shared" si="33"/>
        <v>95.13274336</v>
      </c>
      <c r="BN14" s="21">
        <v>2.0</v>
      </c>
      <c r="BO14" s="21">
        <v>1.0</v>
      </c>
      <c r="BP14" s="5">
        <f t="shared" si="34"/>
        <v>218</v>
      </c>
      <c r="BQ14" s="5">
        <f t="shared" si="35"/>
        <v>95.19650655</v>
      </c>
      <c r="BR14" s="5"/>
      <c r="BS14" s="5"/>
    </row>
    <row r="15">
      <c r="A15" s="10">
        <v>10.0</v>
      </c>
      <c r="B15" s="8" t="s">
        <v>31</v>
      </c>
      <c r="C15" s="10">
        <v>5.0</v>
      </c>
      <c r="D15" s="8">
        <v>8.0</v>
      </c>
      <c r="E15" s="8">
        <f t="shared" si="2"/>
        <v>13</v>
      </c>
      <c r="F15" s="8">
        <f t="shared" si="3"/>
        <v>81.25</v>
      </c>
      <c r="G15" s="8">
        <v>5.0</v>
      </c>
      <c r="H15" s="8">
        <v>9.0</v>
      </c>
      <c r="I15" s="13">
        <f t="shared" si="4"/>
        <v>14</v>
      </c>
      <c r="J15" s="35">
        <f t="shared" si="5"/>
        <v>27</v>
      </c>
      <c r="K15" s="35">
        <f t="shared" si="6"/>
        <v>90</v>
      </c>
      <c r="L15" s="34">
        <v>5.0</v>
      </c>
      <c r="M15" s="34">
        <v>6.0</v>
      </c>
      <c r="N15" s="8">
        <f t="shared" si="7"/>
        <v>38</v>
      </c>
      <c r="O15" s="8">
        <f t="shared" si="8"/>
        <v>92.68292683</v>
      </c>
      <c r="P15" s="15">
        <v>5.0</v>
      </c>
      <c r="Q15" s="15">
        <v>8.0</v>
      </c>
      <c r="R15" s="13">
        <f t="shared" si="9"/>
        <v>51</v>
      </c>
      <c r="S15" s="13">
        <f t="shared" si="10"/>
        <v>94.44444444</v>
      </c>
      <c r="T15" s="15">
        <v>7.0</v>
      </c>
      <c r="U15" s="15">
        <v>8.0</v>
      </c>
      <c r="V15" s="13">
        <f t="shared" si="11"/>
        <v>66</v>
      </c>
      <c r="W15" s="13">
        <f t="shared" si="12"/>
        <v>94.28571429</v>
      </c>
      <c r="X15" s="15">
        <v>6.0</v>
      </c>
      <c r="Y15" s="15">
        <v>6.0</v>
      </c>
      <c r="Z15" s="13">
        <f t="shared" si="13"/>
        <v>78</v>
      </c>
      <c r="AA15" s="13">
        <f t="shared" si="14"/>
        <v>93.97590361</v>
      </c>
      <c r="AB15" s="15">
        <v>7.0</v>
      </c>
      <c r="AC15" s="15">
        <v>5.0</v>
      </c>
      <c r="AD15" s="13">
        <f t="shared" si="15"/>
        <v>90</v>
      </c>
      <c r="AE15" s="13">
        <f t="shared" si="16"/>
        <v>94.73684211</v>
      </c>
      <c r="AF15" s="21">
        <v>2.0</v>
      </c>
      <c r="AG15" s="21">
        <v>3.0</v>
      </c>
      <c r="AH15" s="5">
        <f t="shared" si="17"/>
        <v>95</v>
      </c>
      <c r="AI15" s="5">
        <f t="shared" si="18"/>
        <v>95</v>
      </c>
      <c r="AJ15" s="21">
        <v>5.0</v>
      </c>
      <c r="AK15" s="21">
        <v>7.0</v>
      </c>
      <c r="AL15" s="5">
        <f t="shared" si="19"/>
        <v>107</v>
      </c>
      <c r="AM15" s="5">
        <f t="shared" si="20"/>
        <v>93.85964912</v>
      </c>
      <c r="AN15" s="23">
        <f t="shared" ref="AN15:AO15" si="44">C15+G15+L15+P15+T15+X15+AB15+AF15</f>
        <v>42</v>
      </c>
      <c r="AO15" s="24">
        <f t="shared" si="44"/>
        <v>53</v>
      </c>
      <c r="AP15" s="21">
        <v>6.0</v>
      </c>
      <c r="AQ15" s="21">
        <v>13.0</v>
      </c>
      <c r="AR15" s="5">
        <f t="shared" si="22"/>
        <v>126</v>
      </c>
      <c r="AS15" s="5">
        <f t="shared" si="23"/>
        <v>93.33333333</v>
      </c>
      <c r="AT15" s="21">
        <v>7.0</v>
      </c>
      <c r="AU15" s="21">
        <v>5.0</v>
      </c>
      <c r="AV15" s="5">
        <f t="shared" si="24"/>
        <v>138</v>
      </c>
      <c r="AW15" s="21">
        <f t="shared" si="25"/>
        <v>91.39072848</v>
      </c>
      <c r="AX15" s="21">
        <v>8.0</v>
      </c>
      <c r="AY15" s="21">
        <v>7.0</v>
      </c>
      <c r="AZ15" s="5">
        <f t="shared" si="26"/>
        <v>153</v>
      </c>
      <c r="BA15" s="5">
        <f t="shared" si="27"/>
        <v>91.07142857</v>
      </c>
      <c r="BB15" s="21">
        <v>7.0</v>
      </c>
      <c r="BC15" s="21">
        <v>10.0</v>
      </c>
      <c r="BD15" s="5">
        <f t="shared" si="28"/>
        <v>170</v>
      </c>
      <c r="BE15" s="5">
        <f t="shared" si="29"/>
        <v>91.89189189</v>
      </c>
      <c r="BF15" s="21">
        <v>10.0</v>
      </c>
      <c r="BG15" s="21">
        <v>9.0</v>
      </c>
      <c r="BH15" s="5">
        <f t="shared" si="30"/>
        <v>189</v>
      </c>
      <c r="BI15" s="5">
        <f t="shared" si="31"/>
        <v>92.19512195</v>
      </c>
      <c r="BJ15" s="21">
        <v>7.0</v>
      </c>
      <c r="BK15" s="21">
        <v>12.0</v>
      </c>
      <c r="BL15" s="5">
        <f t="shared" si="32"/>
        <v>208</v>
      </c>
      <c r="BM15" s="5">
        <f t="shared" si="33"/>
        <v>92.03539823</v>
      </c>
      <c r="BN15" s="21">
        <v>2.0</v>
      </c>
      <c r="BO15" s="21">
        <v>1.0</v>
      </c>
      <c r="BP15" s="5">
        <f t="shared" si="34"/>
        <v>211</v>
      </c>
      <c r="BQ15" s="5">
        <f t="shared" si="35"/>
        <v>92.13973799</v>
      </c>
      <c r="BR15" s="5"/>
      <c r="BS15" s="5"/>
    </row>
    <row r="16">
      <c r="A16" s="10">
        <v>11.0</v>
      </c>
      <c r="B16" s="8" t="s">
        <v>32</v>
      </c>
      <c r="C16" s="10">
        <v>5.0</v>
      </c>
      <c r="D16" s="8">
        <v>7.0</v>
      </c>
      <c r="E16" s="8">
        <f t="shared" si="2"/>
        <v>12</v>
      </c>
      <c r="F16" s="8">
        <f t="shared" si="3"/>
        <v>75</v>
      </c>
      <c r="G16" s="8">
        <v>3.0</v>
      </c>
      <c r="H16" s="8">
        <v>7.0</v>
      </c>
      <c r="I16" s="13">
        <f t="shared" si="4"/>
        <v>10</v>
      </c>
      <c r="J16" s="35">
        <f t="shared" si="5"/>
        <v>22</v>
      </c>
      <c r="K16" s="76">
        <f t="shared" si="6"/>
        <v>73.33333333</v>
      </c>
      <c r="L16" s="34">
        <v>5.0</v>
      </c>
      <c r="M16" s="34">
        <v>5.0</v>
      </c>
      <c r="N16" s="8">
        <f t="shared" si="7"/>
        <v>32</v>
      </c>
      <c r="O16" s="8">
        <f t="shared" si="8"/>
        <v>78.04878049</v>
      </c>
      <c r="P16" s="15">
        <v>4.0</v>
      </c>
      <c r="Q16" s="15">
        <v>7.0</v>
      </c>
      <c r="R16" s="13">
        <f t="shared" si="9"/>
        <v>43</v>
      </c>
      <c r="S16" s="13">
        <f t="shared" si="10"/>
        <v>79.62962963</v>
      </c>
      <c r="T16" s="15">
        <v>5.0</v>
      </c>
      <c r="U16" s="15">
        <v>6.0</v>
      </c>
      <c r="V16" s="13">
        <f t="shared" si="11"/>
        <v>54</v>
      </c>
      <c r="W16" s="13">
        <f t="shared" si="12"/>
        <v>77.14285714</v>
      </c>
      <c r="X16" s="15">
        <v>6.0</v>
      </c>
      <c r="Y16" s="15">
        <v>6.0</v>
      </c>
      <c r="Z16" s="13">
        <f t="shared" si="13"/>
        <v>66</v>
      </c>
      <c r="AA16" s="13">
        <f t="shared" si="14"/>
        <v>79.51807229</v>
      </c>
      <c r="AB16" s="15">
        <v>4.0</v>
      </c>
      <c r="AC16" s="15">
        <v>4.0</v>
      </c>
      <c r="AD16" s="13">
        <f t="shared" si="15"/>
        <v>74</v>
      </c>
      <c r="AE16" s="13">
        <f t="shared" si="16"/>
        <v>77.89473684</v>
      </c>
      <c r="AF16" s="21">
        <v>1.0</v>
      </c>
      <c r="AG16" s="21">
        <v>3.0</v>
      </c>
      <c r="AH16" s="5">
        <f t="shared" si="17"/>
        <v>78</v>
      </c>
      <c r="AI16" s="5">
        <f t="shared" si="18"/>
        <v>78</v>
      </c>
      <c r="AJ16" s="21">
        <v>6.0</v>
      </c>
      <c r="AK16" s="21">
        <v>7.0</v>
      </c>
      <c r="AL16" s="5">
        <f t="shared" si="19"/>
        <v>91</v>
      </c>
      <c r="AM16" s="5">
        <f t="shared" si="20"/>
        <v>79.8245614</v>
      </c>
      <c r="AN16" s="23">
        <f t="shared" ref="AN16:AO16" si="45">C16+G16+L16+P16+T16+X16+AB16+AF16</f>
        <v>33</v>
      </c>
      <c r="AO16" s="24">
        <f t="shared" si="45"/>
        <v>45</v>
      </c>
      <c r="AP16" s="21">
        <v>7.0</v>
      </c>
      <c r="AQ16" s="21">
        <v>10.0</v>
      </c>
      <c r="AR16" s="5">
        <f t="shared" si="22"/>
        <v>108</v>
      </c>
      <c r="AS16" s="5">
        <f t="shared" si="23"/>
        <v>80</v>
      </c>
      <c r="AT16" s="21">
        <v>6.0</v>
      </c>
      <c r="AU16" s="21">
        <v>5.0</v>
      </c>
      <c r="AV16" s="5">
        <f t="shared" si="24"/>
        <v>119</v>
      </c>
      <c r="AW16" s="21">
        <f t="shared" si="25"/>
        <v>78.80794702</v>
      </c>
      <c r="AX16" s="21">
        <v>9.0</v>
      </c>
      <c r="AY16" s="21">
        <v>7.0</v>
      </c>
      <c r="AZ16" s="5">
        <f t="shared" si="26"/>
        <v>135</v>
      </c>
      <c r="BA16" s="5">
        <f t="shared" si="27"/>
        <v>80.35714286</v>
      </c>
      <c r="BB16" s="21">
        <v>5.0</v>
      </c>
      <c r="BC16" s="21">
        <v>9.0</v>
      </c>
      <c r="BD16" s="5">
        <f t="shared" si="28"/>
        <v>149</v>
      </c>
      <c r="BE16" s="5">
        <f t="shared" si="29"/>
        <v>80.54054054</v>
      </c>
      <c r="BF16" s="21">
        <v>9.0</v>
      </c>
      <c r="BG16" s="21">
        <v>10.0</v>
      </c>
      <c r="BH16" s="5">
        <f t="shared" si="30"/>
        <v>168</v>
      </c>
      <c r="BI16" s="5">
        <f t="shared" si="31"/>
        <v>81.95121951</v>
      </c>
      <c r="BJ16" s="21">
        <v>6.0</v>
      </c>
      <c r="BK16" s="21">
        <v>12.0</v>
      </c>
      <c r="BL16" s="5">
        <f t="shared" si="32"/>
        <v>186</v>
      </c>
      <c r="BM16" s="5">
        <f t="shared" si="33"/>
        <v>82.30088496</v>
      </c>
      <c r="BN16" s="21">
        <v>2.0</v>
      </c>
      <c r="BO16" s="21">
        <v>1.0</v>
      </c>
      <c r="BP16" s="5">
        <f t="shared" si="34"/>
        <v>189</v>
      </c>
      <c r="BQ16" s="5">
        <f t="shared" si="35"/>
        <v>82.53275109</v>
      </c>
      <c r="BR16" s="5"/>
      <c r="BS16" s="5"/>
    </row>
    <row r="17">
      <c r="A17" s="10">
        <v>12.0</v>
      </c>
      <c r="B17" s="8" t="s">
        <v>33</v>
      </c>
      <c r="C17" s="10">
        <v>6.0</v>
      </c>
      <c r="D17" s="8">
        <v>7.0</v>
      </c>
      <c r="E17" s="8">
        <f t="shared" si="2"/>
        <v>13</v>
      </c>
      <c r="F17" s="8">
        <f t="shared" si="3"/>
        <v>81.25</v>
      </c>
      <c r="G17" s="8">
        <v>3.0</v>
      </c>
      <c r="H17" s="8">
        <v>4.0</v>
      </c>
      <c r="I17" s="13">
        <f t="shared" si="4"/>
        <v>7</v>
      </c>
      <c r="J17" s="35">
        <f t="shared" si="5"/>
        <v>20</v>
      </c>
      <c r="K17" s="76">
        <f t="shared" si="6"/>
        <v>66.66666667</v>
      </c>
      <c r="L17" s="34">
        <v>4.0</v>
      </c>
      <c r="M17" s="34">
        <v>6.0</v>
      </c>
      <c r="N17" s="8">
        <f t="shared" si="7"/>
        <v>30</v>
      </c>
      <c r="O17" s="39">
        <f t="shared" si="8"/>
        <v>73.17073171</v>
      </c>
      <c r="P17" s="15">
        <v>5.0</v>
      </c>
      <c r="Q17" s="15">
        <v>8.0</v>
      </c>
      <c r="R17" s="13">
        <f t="shared" si="9"/>
        <v>43</v>
      </c>
      <c r="S17" s="13">
        <f t="shared" si="10"/>
        <v>79.62962963</v>
      </c>
      <c r="T17" s="15">
        <v>7.0</v>
      </c>
      <c r="U17" s="15">
        <v>7.0</v>
      </c>
      <c r="V17" s="13">
        <f t="shared" si="11"/>
        <v>57</v>
      </c>
      <c r="W17" s="13">
        <f t="shared" si="12"/>
        <v>81.42857143</v>
      </c>
      <c r="X17" s="15">
        <v>6.0</v>
      </c>
      <c r="Y17" s="15">
        <v>6.0</v>
      </c>
      <c r="Z17" s="13">
        <f t="shared" si="13"/>
        <v>69</v>
      </c>
      <c r="AA17" s="13">
        <f t="shared" si="14"/>
        <v>83.13253012</v>
      </c>
      <c r="AB17" s="15">
        <v>7.0</v>
      </c>
      <c r="AC17" s="15">
        <v>4.0</v>
      </c>
      <c r="AD17" s="13">
        <f t="shared" si="15"/>
        <v>80</v>
      </c>
      <c r="AE17" s="13">
        <f t="shared" si="16"/>
        <v>84.21052632</v>
      </c>
      <c r="AF17" s="21">
        <v>2.0</v>
      </c>
      <c r="AG17" s="21">
        <v>3.0</v>
      </c>
      <c r="AH17" s="5">
        <f t="shared" si="17"/>
        <v>85</v>
      </c>
      <c r="AI17" s="5">
        <f t="shared" si="18"/>
        <v>85</v>
      </c>
      <c r="AJ17" s="21">
        <v>6.0</v>
      </c>
      <c r="AK17" s="21">
        <v>6.0</v>
      </c>
      <c r="AL17" s="5">
        <f t="shared" si="19"/>
        <v>97</v>
      </c>
      <c r="AM17" s="5">
        <f t="shared" si="20"/>
        <v>85.0877193</v>
      </c>
      <c r="AN17" s="23">
        <f t="shared" ref="AN17:AO17" si="46">C17+G17+L17+P17+T17+X17+AB17+AF17</f>
        <v>40</v>
      </c>
      <c r="AO17" s="24">
        <f t="shared" si="46"/>
        <v>45</v>
      </c>
      <c r="AP17" s="21">
        <v>8.0</v>
      </c>
      <c r="AQ17" s="21">
        <v>11.0</v>
      </c>
      <c r="AR17" s="5">
        <f t="shared" si="22"/>
        <v>116</v>
      </c>
      <c r="AS17" s="5">
        <f t="shared" si="23"/>
        <v>85.92592593</v>
      </c>
      <c r="AT17" s="21">
        <v>8.0</v>
      </c>
      <c r="AU17" s="21">
        <v>8.0</v>
      </c>
      <c r="AV17" s="5">
        <f t="shared" si="24"/>
        <v>132</v>
      </c>
      <c r="AW17" s="21">
        <f t="shared" si="25"/>
        <v>87.41721854</v>
      </c>
      <c r="AX17" s="21">
        <v>8.0</v>
      </c>
      <c r="AY17" s="21">
        <v>8.0</v>
      </c>
      <c r="AZ17" s="5">
        <f t="shared" si="26"/>
        <v>148</v>
      </c>
      <c r="BA17" s="5">
        <f t="shared" si="27"/>
        <v>88.0952381</v>
      </c>
      <c r="BB17" s="21">
        <v>7.0</v>
      </c>
      <c r="BC17" s="21">
        <v>10.0</v>
      </c>
      <c r="BD17" s="5">
        <f t="shared" si="28"/>
        <v>165</v>
      </c>
      <c r="BE17" s="5">
        <f t="shared" si="29"/>
        <v>89.18918919</v>
      </c>
      <c r="BF17" s="21">
        <v>10.0</v>
      </c>
      <c r="BG17" s="21">
        <v>10.0</v>
      </c>
      <c r="BH17" s="5">
        <f t="shared" si="30"/>
        <v>185</v>
      </c>
      <c r="BI17" s="5">
        <f t="shared" si="31"/>
        <v>90.24390244</v>
      </c>
      <c r="BJ17" s="21">
        <v>7.0</v>
      </c>
      <c r="BK17" s="21">
        <v>14.0</v>
      </c>
      <c r="BL17" s="5">
        <f t="shared" si="32"/>
        <v>206</v>
      </c>
      <c r="BM17" s="5">
        <f t="shared" si="33"/>
        <v>91.15044248</v>
      </c>
      <c r="BN17" s="21">
        <v>2.0</v>
      </c>
      <c r="BO17" s="21">
        <v>1.0</v>
      </c>
      <c r="BP17" s="5">
        <f t="shared" si="34"/>
        <v>209</v>
      </c>
      <c r="BQ17" s="5">
        <f t="shared" si="35"/>
        <v>91.26637555</v>
      </c>
      <c r="BR17" s="5"/>
      <c r="BS17" s="5"/>
    </row>
    <row r="18">
      <c r="A18" s="10">
        <v>13.0</v>
      </c>
      <c r="B18" s="8" t="s">
        <v>34</v>
      </c>
      <c r="C18" s="10">
        <v>7.0</v>
      </c>
      <c r="D18" s="8">
        <v>8.0</v>
      </c>
      <c r="E18" s="8">
        <f t="shared" si="2"/>
        <v>15</v>
      </c>
      <c r="F18" s="8">
        <f t="shared" si="3"/>
        <v>93.75</v>
      </c>
      <c r="G18" s="8">
        <v>5.0</v>
      </c>
      <c r="H18" s="8">
        <v>9.0</v>
      </c>
      <c r="I18" s="13">
        <f t="shared" si="4"/>
        <v>14</v>
      </c>
      <c r="J18" s="35">
        <f t="shared" si="5"/>
        <v>29</v>
      </c>
      <c r="K18" s="35">
        <f t="shared" si="6"/>
        <v>96.66666667</v>
      </c>
      <c r="L18" s="34">
        <v>5.0</v>
      </c>
      <c r="M18" s="34">
        <v>5.0</v>
      </c>
      <c r="N18" s="8">
        <f t="shared" si="7"/>
        <v>39</v>
      </c>
      <c r="O18" s="8">
        <f t="shared" si="8"/>
        <v>95.12195122</v>
      </c>
      <c r="P18" s="15">
        <v>5.0</v>
      </c>
      <c r="Q18" s="15">
        <v>8.0</v>
      </c>
      <c r="R18" s="13">
        <f t="shared" si="9"/>
        <v>52</v>
      </c>
      <c r="S18" s="13">
        <f t="shared" si="10"/>
        <v>96.2962963</v>
      </c>
      <c r="T18" s="15">
        <v>7.0</v>
      </c>
      <c r="U18" s="15">
        <v>7.0</v>
      </c>
      <c r="V18" s="13">
        <f t="shared" si="11"/>
        <v>66</v>
      </c>
      <c r="W18" s="13">
        <f t="shared" si="12"/>
        <v>94.28571429</v>
      </c>
      <c r="X18" s="15">
        <v>6.0</v>
      </c>
      <c r="Y18" s="15">
        <v>6.0</v>
      </c>
      <c r="Z18" s="13">
        <f t="shared" si="13"/>
        <v>78</v>
      </c>
      <c r="AA18" s="13">
        <f t="shared" si="14"/>
        <v>93.97590361</v>
      </c>
      <c r="AB18" s="15">
        <v>7.0</v>
      </c>
      <c r="AC18" s="15">
        <v>5.0</v>
      </c>
      <c r="AD18" s="13">
        <f t="shared" si="15"/>
        <v>90</v>
      </c>
      <c r="AE18" s="13">
        <f t="shared" si="16"/>
        <v>94.73684211</v>
      </c>
      <c r="AF18" s="21">
        <v>1.0</v>
      </c>
      <c r="AG18" s="21">
        <v>2.0</v>
      </c>
      <c r="AH18" s="5">
        <f t="shared" si="17"/>
        <v>93</v>
      </c>
      <c r="AI18" s="5">
        <f t="shared" si="18"/>
        <v>93</v>
      </c>
      <c r="AJ18" s="21">
        <v>6.0</v>
      </c>
      <c r="AK18" s="21">
        <v>8.0</v>
      </c>
      <c r="AL18" s="5">
        <f t="shared" si="19"/>
        <v>107</v>
      </c>
      <c r="AM18" s="5">
        <f t="shared" si="20"/>
        <v>93.85964912</v>
      </c>
      <c r="AN18" s="23">
        <f t="shared" ref="AN18:AO18" si="47">C18+G18+L18+P18+T18+X18+AB18+AF18</f>
        <v>43</v>
      </c>
      <c r="AO18" s="24">
        <f t="shared" si="47"/>
        <v>50</v>
      </c>
      <c r="AP18" s="21">
        <v>7.0</v>
      </c>
      <c r="AQ18" s="21">
        <v>12.0</v>
      </c>
      <c r="AR18" s="5">
        <f t="shared" si="22"/>
        <v>126</v>
      </c>
      <c r="AS18" s="5">
        <f t="shared" si="23"/>
        <v>93.33333333</v>
      </c>
      <c r="AT18" s="21">
        <v>8.0</v>
      </c>
      <c r="AU18" s="21">
        <v>8.0</v>
      </c>
      <c r="AV18" s="5">
        <f t="shared" si="24"/>
        <v>142</v>
      </c>
      <c r="AW18" s="21">
        <f t="shared" si="25"/>
        <v>94.0397351</v>
      </c>
      <c r="AX18" s="21">
        <v>8.0</v>
      </c>
      <c r="AY18" s="21">
        <v>6.0</v>
      </c>
      <c r="AZ18" s="5">
        <f t="shared" si="26"/>
        <v>156</v>
      </c>
      <c r="BA18" s="5">
        <f t="shared" si="27"/>
        <v>92.85714286</v>
      </c>
      <c r="BB18" s="21">
        <v>5.0</v>
      </c>
      <c r="BC18" s="21">
        <v>9.0</v>
      </c>
      <c r="BD18" s="5">
        <f t="shared" si="28"/>
        <v>170</v>
      </c>
      <c r="BE18" s="5">
        <f t="shared" si="29"/>
        <v>91.89189189</v>
      </c>
      <c r="BF18" s="21">
        <v>7.0</v>
      </c>
      <c r="BG18" s="21">
        <v>7.0</v>
      </c>
      <c r="BH18" s="5">
        <f t="shared" si="30"/>
        <v>184</v>
      </c>
      <c r="BI18" s="5">
        <f t="shared" si="31"/>
        <v>89.75609756</v>
      </c>
      <c r="BJ18" s="21">
        <v>7.0</v>
      </c>
      <c r="BK18" s="21">
        <v>13.0</v>
      </c>
      <c r="BL18" s="5">
        <f t="shared" si="32"/>
        <v>204</v>
      </c>
      <c r="BM18" s="5">
        <f t="shared" si="33"/>
        <v>90.26548673</v>
      </c>
      <c r="BN18" s="21">
        <v>2.0</v>
      </c>
      <c r="BO18" s="21">
        <v>1.0</v>
      </c>
      <c r="BP18" s="5">
        <f t="shared" si="34"/>
        <v>207</v>
      </c>
      <c r="BQ18" s="5">
        <f t="shared" si="35"/>
        <v>90.3930131</v>
      </c>
      <c r="BR18" s="5"/>
      <c r="BS18" s="5"/>
    </row>
    <row r="19">
      <c r="A19" s="10">
        <v>14.0</v>
      </c>
      <c r="B19" s="8" t="s">
        <v>35</v>
      </c>
      <c r="C19" s="10">
        <v>7.0</v>
      </c>
      <c r="D19" s="8">
        <v>8.0</v>
      </c>
      <c r="E19" s="8">
        <f t="shared" si="2"/>
        <v>15</v>
      </c>
      <c r="F19" s="8">
        <f t="shared" si="3"/>
        <v>93.75</v>
      </c>
      <c r="G19" s="8">
        <v>4.0</v>
      </c>
      <c r="H19" s="8">
        <v>8.0</v>
      </c>
      <c r="I19" s="13">
        <f t="shared" si="4"/>
        <v>12</v>
      </c>
      <c r="J19" s="35">
        <f t="shared" si="5"/>
        <v>27</v>
      </c>
      <c r="K19" s="35">
        <f t="shared" si="6"/>
        <v>90</v>
      </c>
      <c r="L19" s="34">
        <v>5.0</v>
      </c>
      <c r="M19" s="34">
        <v>5.0</v>
      </c>
      <c r="N19" s="8">
        <f t="shared" si="7"/>
        <v>37</v>
      </c>
      <c r="O19" s="8">
        <f t="shared" si="8"/>
        <v>90.24390244</v>
      </c>
      <c r="P19" s="15">
        <v>3.0</v>
      </c>
      <c r="Q19" s="15">
        <v>6.0</v>
      </c>
      <c r="R19" s="13">
        <f t="shared" si="9"/>
        <v>46</v>
      </c>
      <c r="S19" s="13">
        <f t="shared" si="10"/>
        <v>85.18518519</v>
      </c>
      <c r="T19" s="15">
        <v>6.0</v>
      </c>
      <c r="U19" s="15">
        <v>7.0</v>
      </c>
      <c r="V19" s="13">
        <f t="shared" si="11"/>
        <v>59</v>
      </c>
      <c r="W19" s="13">
        <f t="shared" si="12"/>
        <v>84.28571429</v>
      </c>
      <c r="X19" s="15">
        <v>6.0</v>
      </c>
      <c r="Y19" s="15">
        <v>6.0</v>
      </c>
      <c r="Z19" s="13">
        <f t="shared" si="13"/>
        <v>71</v>
      </c>
      <c r="AA19" s="13">
        <f t="shared" si="14"/>
        <v>85.54216867</v>
      </c>
      <c r="AB19" s="15">
        <v>7.0</v>
      </c>
      <c r="AC19" s="15">
        <v>4.0</v>
      </c>
      <c r="AD19" s="13">
        <f t="shared" si="15"/>
        <v>82</v>
      </c>
      <c r="AE19" s="13">
        <f t="shared" si="16"/>
        <v>86.31578947</v>
      </c>
      <c r="AF19" s="21">
        <v>1.0</v>
      </c>
      <c r="AG19" s="21">
        <v>2.0</v>
      </c>
      <c r="AH19" s="5">
        <f t="shared" si="17"/>
        <v>85</v>
      </c>
      <c r="AI19" s="5">
        <f t="shared" si="18"/>
        <v>85</v>
      </c>
      <c r="AJ19" s="21">
        <v>6.0</v>
      </c>
      <c r="AK19" s="21">
        <v>8.0</v>
      </c>
      <c r="AL19" s="5">
        <f t="shared" si="19"/>
        <v>99</v>
      </c>
      <c r="AM19" s="5">
        <f t="shared" si="20"/>
        <v>86.84210526</v>
      </c>
      <c r="AN19" s="23">
        <f t="shared" ref="AN19:AO19" si="48">C19+G19+L19+P19+T19+X19+AB19+AF19</f>
        <v>39</v>
      </c>
      <c r="AO19" s="24">
        <f t="shared" si="48"/>
        <v>46</v>
      </c>
      <c r="AP19" s="21">
        <v>8.0</v>
      </c>
      <c r="AQ19" s="21">
        <v>13.0</v>
      </c>
      <c r="AR19" s="5">
        <f t="shared" si="22"/>
        <v>120</v>
      </c>
      <c r="AS19" s="5">
        <f t="shared" si="23"/>
        <v>88.88888889</v>
      </c>
      <c r="AT19" s="21">
        <v>8.0</v>
      </c>
      <c r="AU19" s="21">
        <v>8.0</v>
      </c>
      <c r="AV19" s="5">
        <f t="shared" si="24"/>
        <v>136</v>
      </c>
      <c r="AW19" s="21">
        <f t="shared" si="25"/>
        <v>90.06622517</v>
      </c>
      <c r="AX19" s="21">
        <v>9.0</v>
      </c>
      <c r="AY19" s="21">
        <v>8.0</v>
      </c>
      <c r="AZ19" s="5">
        <f t="shared" si="26"/>
        <v>153</v>
      </c>
      <c r="BA19" s="5">
        <f t="shared" si="27"/>
        <v>91.07142857</v>
      </c>
      <c r="BB19" s="21">
        <v>6.0</v>
      </c>
      <c r="BC19" s="21">
        <v>8.0</v>
      </c>
      <c r="BD19" s="5">
        <f t="shared" si="28"/>
        <v>167</v>
      </c>
      <c r="BE19" s="5">
        <f t="shared" si="29"/>
        <v>90.27027027</v>
      </c>
      <c r="BF19" s="21">
        <v>9.0</v>
      </c>
      <c r="BG19" s="21">
        <v>9.0</v>
      </c>
      <c r="BH19" s="5">
        <f t="shared" si="30"/>
        <v>185</v>
      </c>
      <c r="BI19" s="5">
        <f t="shared" si="31"/>
        <v>90.24390244</v>
      </c>
      <c r="BJ19" s="21">
        <v>6.0</v>
      </c>
      <c r="BK19" s="21">
        <v>14.0</v>
      </c>
      <c r="BL19" s="5">
        <f t="shared" si="32"/>
        <v>205</v>
      </c>
      <c r="BM19" s="5">
        <f t="shared" si="33"/>
        <v>90.7079646</v>
      </c>
      <c r="BN19" s="21">
        <v>2.0</v>
      </c>
      <c r="BO19" s="21">
        <v>1.0</v>
      </c>
      <c r="BP19" s="5">
        <f t="shared" si="34"/>
        <v>208</v>
      </c>
      <c r="BQ19" s="5">
        <f t="shared" si="35"/>
        <v>90.82969432</v>
      </c>
      <c r="BR19" s="5"/>
      <c r="BS19" s="5"/>
    </row>
    <row r="20">
      <c r="A20" s="10">
        <v>15.0</v>
      </c>
      <c r="B20" s="8" t="s">
        <v>36</v>
      </c>
      <c r="C20" s="10">
        <v>7.0</v>
      </c>
      <c r="D20" s="8">
        <v>8.0</v>
      </c>
      <c r="E20" s="8">
        <f t="shared" si="2"/>
        <v>15</v>
      </c>
      <c r="F20" s="8">
        <f t="shared" si="3"/>
        <v>93.75</v>
      </c>
      <c r="G20" s="8">
        <v>4.0</v>
      </c>
      <c r="H20" s="8">
        <v>8.0</v>
      </c>
      <c r="I20" s="13">
        <f t="shared" si="4"/>
        <v>12</v>
      </c>
      <c r="J20" s="35">
        <f t="shared" si="5"/>
        <v>27</v>
      </c>
      <c r="K20" s="35">
        <f t="shared" si="6"/>
        <v>90</v>
      </c>
      <c r="L20" s="34">
        <v>0.0</v>
      </c>
      <c r="M20" s="34">
        <v>0.0</v>
      </c>
      <c r="N20" s="8">
        <f t="shared" si="7"/>
        <v>27</v>
      </c>
      <c r="O20" s="39">
        <f t="shared" si="8"/>
        <v>65.85365854</v>
      </c>
      <c r="P20" s="15">
        <v>5.0</v>
      </c>
      <c r="Q20" s="15">
        <v>8.0</v>
      </c>
      <c r="R20" s="13">
        <f t="shared" si="9"/>
        <v>40</v>
      </c>
      <c r="S20" s="41">
        <f t="shared" si="10"/>
        <v>74.07407407</v>
      </c>
      <c r="T20" s="15">
        <v>4.0</v>
      </c>
      <c r="U20" s="15">
        <v>5.0</v>
      </c>
      <c r="V20" s="13">
        <f t="shared" si="11"/>
        <v>49</v>
      </c>
      <c r="W20" s="13">
        <f t="shared" si="12"/>
        <v>70</v>
      </c>
      <c r="X20" s="15">
        <v>5.0</v>
      </c>
      <c r="Y20" s="15">
        <v>7.0</v>
      </c>
      <c r="Z20" s="13">
        <f t="shared" si="13"/>
        <v>61</v>
      </c>
      <c r="AA20" s="41">
        <f t="shared" si="14"/>
        <v>73.4939759</v>
      </c>
      <c r="AB20" s="15">
        <v>6.0</v>
      </c>
      <c r="AC20" s="15">
        <v>5.0</v>
      </c>
      <c r="AD20" s="13">
        <f t="shared" si="15"/>
        <v>72</v>
      </c>
      <c r="AE20" s="13">
        <f t="shared" si="16"/>
        <v>75.78947368</v>
      </c>
      <c r="AF20" s="21">
        <v>2.0</v>
      </c>
      <c r="AG20" s="21">
        <v>3.0</v>
      </c>
      <c r="AH20" s="5">
        <f t="shared" si="17"/>
        <v>77</v>
      </c>
      <c r="AI20" s="5">
        <f t="shared" si="18"/>
        <v>77</v>
      </c>
      <c r="AJ20" s="21">
        <v>6.0</v>
      </c>
      <c r="AK20" s="21">
        <v>8.0</v>
      </c>
      <c r="AL20" s="5">
        <f t="shared" si="19"/>
        <v>91</v>
      </c>
      <c r="AM20" s="5">
        <f t="shared" si="20"/>
        <v>79.8245614</v>
      </c>
      <c r="AN20" s="23">
        <f t="shared" ref="AN20:AO20" si="49">C20+G20+L20+P20+T20+X20+AB20+AF20</f>
        <v>33</v>
      </c>
      <c r="AO20" s="24">
        <f t="shared" si="49"/>
        <v>44</v>
      </c>
      <c r="AP20" s="21">
        <v>7.0</v>
      </c>
      <c r="AQ20" s="21">
        <v>12.0</v>
      </c>
      <c r="AR20" s="5">
        <f t="shared" si="22"/>
        <v>110</v>
      </c>
      <c r="AS20" s="5">
        <f t="shared" si="23"/>
        <v>81.48148148</v>
      </c>
      <c r="AT20" s="21">
        <v>7.0</v>
      </c>
      <c r="AU20" s="21">
        <v>8.0</v>
      </c>
      <c r="AV20" s="5">
        <f t="shared" si="24"/>
        <v>125</v>
      </c>
      <c r="AW20" s="21">
        <f t="shared" si="25"/>
        <v>82.78145695</v>
      </c>
      <c r="AX20" s="21">
        <v>8.0</v>
      </c>
      <c r="AY20" s="21">
        <v>6.0</v>
      </c>
      <c r="AZ20" s="5">
        <f t="shared" si="26"/>
        <v>139</v>
      </c>
      <c r="BA20" s="5">
        <f t="shared" si="27"/>
        <v>82.73809524</v>
      </c>
      <c r="BB20" s="21">
        <v>5.0</v>
      </c>
      <c r="BC20" s="21">
        <v>9.0</v>
      </c>
      <c r="BD20" s="5">
        <f t="shared" si="28"/>
        <v>153</v>
      </c>
      <c r="BE20" s="5">
        <f t="shared" si="29"/>
        <v>82.7027027</v>
      </c>
      <c r="BF20" s="21">
        <v>8.0</v>
      </c>
      <c r="BG20" s="21">
        <v>9.0</v>
      </c>
      <c r="BH20" s="5">
        <f t="shared" si="30"/>
        <v>170</v>
      </c>
      <c r="BI20" s="5">
        <f t="shared" si="31"/>
        <v>82.92682927</v>
      </c>
      <c r="BJ20" s="21">
        <v>5.0</v>
      </c>
      <c r="BK20" s="21">
        <v>11.0</v>
      </c>
      <c r="BL20" s="5">
        <f t="shared" si="32"/>
        <v>186</v>
      </c>
      <c r="BM20" s="5">
        <f t="shared" si="33"/>
        <v>82.30088496</v>
      </c>
      <c r="BN20" s="21">
        <v>2.0</v>
      </c>
      <c r="BO20" s="21">
        <v>1.0</v>
      </c>
      <c r="BP20" s="5">
        <f t="shared" si="34"/>
        <v>189</v>
      </c>
      <c r="BQ20" s="5">
        <f t="shared" si="35"/>
        <v>82.53275109</v>
      </c>
      <c r="BR20" s="5"/>
      <c r="BS20" s="5"/>
    </row>
    <row r="21">
      <c r="A21" s="10">
        <v>16.0</v>
      </c>
      <c r="B21" s="8" t="s">
        <v>37</v>
      </c>
      <c r="C21" s="10">
        <v>7.0</v>
      </c>
      <c r="D21" s="8">
        <v>7.0</v>
      </c>
      <c r="E21" s="8">
        <f t="shared" si="2"/>
        <v>14</v>
      </c>
      <c r="F21" s="8">
        <f t="shared" si="3"/>
        <v>87.5</v>
      </c>
      <c r="G21" s="8">
        <v>4.0</v>
      </c>
      <c r="H21" s="8">
        <v>8.0</v>
      </c>
      <c r="I21" s="13">
        <f t="shared" si="4"/>
        <v>12</v>
      </c>
      <c r="J21" s="35">
        <f t="shared" si="5"/>
        <v>26</v>
      </c>
      <c r="K21" s="35">
        <f t="shared" si="6"/>
        <v>86.66666667</v>
      </c>
      <c r="L21" s="34">
        <v>3.0</v>
      </c>
      <c r="M21" s="34">
        <v>6.0</v>
      </c>
      <c r="N21" s="8">
        <f t="shared" si="7"/>
        <v>35</v>
      </c>
      <c r="O21" s="8">
        <f t="shared" si="8"/>
        <v>85.36585366</v>
      </c>
      <c r="P21" s="15">
        <v>4.0</v>
      </c>
      <c r="Q21" s="15">
        <v>7.0</v>
      </c>
      <c r="R21" s="13">
        <f t="shared" si="9"/>
        <v>46</v>
      </c>
      <c r="S21" s="13">
        <f t="shared" si="10"/>
        <v>85.18518519</v>
      </c>
      <c r="T21" s="15">
        <v>7.0</v>
      </c>
      <c r="U21" s="15">
        <v>6.0</v>
      </c>
      <c r="V21" s="13">
        <f t="shared" si="11"/>
        <v>59</v>
      </c>
      <c r="W21" s="13">
        <f t="shared" si="12"/>
        <v>84.28571429</v>
      </c>
      <c r="X21" s="15">
        <v>6.0</v>
      </c>
      <c r="Y21" s="15">
        <v>6.0</v>
      </c>
      <c r="Z21" s="13">
        <f t="shared" si="13"/>
        <v>71</v>
      </c>
      <c r="AA21" s="13">
        <f t="shared" si="14"/>
        <v>85.54216867</v>
      </c>
      <c r="AB21" s="15">
        <v>5.0</v>
      </c>
      <c r="AC21" s="15">
        <v>4.0</v>
      </c>
      <c r="AD21" s="13">
        <f t="shared" si="15"/>
        <v>80</v>
      </c>
      <c r="AE21" s="13">
        <f t="shared" si="16"/>
        <v>84.21052632</v>
      </c>
      <c r="AF21" s="21">
        <v>2.0</v>
      </c>
      <c r="AG21" s="21">
        <v>2.0</v>
      </c>
      <c r="AH21" s="5">
        <f t="shared" si="17"/>
        <v>84</v>
      </c>
      <c r="AI21" s="5">
        <f t="shared" si="18"/>
        <v>84</v>
      </c>
      <c r="AJ21" s="21">
        <v>4.0</v>
      </c>
      <c r="AK21" s="21">
        <v>8.0</v>
      </c>
      <c r="AL21" s="5">
        <f t="shared" si="19"/>
        <v>96</v>
      </c>
      <c r="AM21" s="5">
        <f t="shared" si="20"/>
        <v>84.21052632</v>
      </c>
      <c r="AN21" s="23">
        <f t="shared" ref="AN21:AO21" si="50">C21+G21+L21+P21+T21+X21+AB21+AF21</f>
        <v>38</v>
      </c>
      <c r="AO21" s="24">
        <f t="shared" si="50"/>
        <v>46</v>
      </c>
      <c r="AP21" s="21">
        <v>6.0</v>
      </c>
      <c r="AQ21" s="21">
        <v>11.0</v>
      </c>
      <c r="AR21" s="5">
        <f t="shared" si="22"/>
        <v>113</v>
      </c>
      <c r="AS21" s="5">
        <f t="shared" si="23"/>
        <v>83.7037037</v>
      </c>
      <c r="AT21" s="21">
        <v>8.0</v>
      </c>
      <c r="AU21" s="21">
        <v>8.0</v>
      </c>
      <c r="AV21" s="5">
        <f t="shared" si="24"/>
        <v>129</v>
      </c>
      <c r="AW21" s="21">
        <f t="shared" si="25"/>
        <v>85.43046358</v>
      </c>
      <c r="AX21" s="21">
        <v>7.0</v>
      </c>
      <c r="AY21" s="21">
        <v>7.0</v>
      </c>
      <c r="AZ21" s="5">
        <f t="shared" si="26"/>
        <v>143</v>
      </c>
      <c r="BA21" s="5">
        <f t="shared" si="27"/>
        <v>85.11904762</v>
      </c>
      <c r="BB21" s="21">
        <v>6.0</v>
      </c>
      <c r="BC21" s="21">
        <v>7.0</v>
      </c>
      <c r="BD21" s="5">
        <f t="shared" si="28"/>
        <v>156</v>
      </c>
      <c r="BE21" s="5">
        <f t="shared" si="29"/>
        <v>84.32432432</v>
      </c>
      <c r="BF21" s="21">
        <v>10.0</v>
      </c>
      <c r="BG21" s="21">
        <v>10.0</v>
      </c>
      <c r="BH21" s="5">
        <f t="shared" si="30"/>
        <v>176</v>
      </c>
      <c r="BI21" s="5">
        <f t="shared" si="31"/>
        <v>85.85365854</v>
      </c>
      <c r="BJ21" s="21">
        <v>6.0</v>
      </c>
      <c r="BK21" s="21">
        <v>11.0</v>
      </c>
      <c r="BL21" s="5">
        <f t="shared" si="32"/>
        <v>193</v>
      </c>
      <c r="BM21" s="5">
        <f t="shared" si="33"/>
        <v>85.39823009</v>
      </c>
      <c r="BN21" s="21">
        <v>2.0</v>
      </c>
      <c r="BO21" s="21">
        <v>1.0</v>
      </c>
      <c r="BP21" s="5">
        <f t="shared" si="34"/>
        <v>196</v>
      </c>
      <c r="BQ21" s="5">
        <f t="shared" si="35"/>
        <v>85.58951965</v>
      </c>
      <c r="BR21" s="5"/>
      <c r="BS21" s="5"/>
    </row>
    <row r="22">
      <c r="A22" s="10">
        <v>17.0</v>
      </c>
      <c r="B22" s="8" t="s">
        <v>38</v>
      </c>
      <c r="C22" s="10">
        <v>7.0</v>
      </c>
      <c r="D22" s="8">
        <v>5.0</v>
      </c>
      <c r="E22" s="8">
        <f t="shared" si="2"/>
        <v>12</v>
      </c>
      <c r="F22" s="8">
        <f t="shared" si="3"/>
        <v>75</v>
      </c>
      <c r="G22" s="8">
        <v>3.0</v>
      </c>
      <c r="H22" s="8">
        <v>7.0</v>
      </c>
      <c r="I22" s="13">
        <f t="shared" si="4"/>
        <v>10</v>
      </c>
      <c r="J22" s="35">
        <f t="shared" si="5"/>
        <v>22</v>
      </c>
      <c r="K22" s="76">
        <f t="shared" si="6"/>
        <v>73.33333333</v>
      </c>
      <c r="L22" s="34">
        <v>2.0</v>
      </c>
      <c r="M22" s="34">
        <v>6.0</v>
      </c>
      <c r="N22" s="8">
        <f t="shared" si="7"/>
        <v>30</v>
      </c>
      <c r="O22" s="39">
        <f t="shared" si="8"/>
        <v>73.17073171</v>
      </c>
      <c r="P22" s="15">
        <v>4.0</v>
      </c>
      <c r="Q22" s="15">
        <v>6.0</v>
      </c>
      <c r="R22" s="13">
        <f t="shared" si="9"/>
        <v>40</v>
      </c>
      <c r="S22" s="41">
        <f t="shared" si="10"/>
        <v>74.07407407</v>
      </c>
      <c r="T22" s="15">
        <v>6.0</v>
      </c>
      <c r="U22" s="15">
        <v>6.0</v>
      </c>
      <c r="V22" s="13">
        <f t="shared" si="11"/>
        <v>52</v>
      </c>
      <c r="W22" s="41">
        <f t="shared" si="12"/>
        <v>74.28571429</v>
      </c>
      <c r="X22" s="15">
        <v>6.0</v>
      </c>
      <c r="Y22" s="15">
        <v>6.0</v>
      </c>
      <c r="Z22" s="13">
        <f t="shared" si="13"/>
        <v>64</v>
      </c>
      <c r="AA22" s="13">
        <f t="shared" si="14"/>
        <v>77.10843373</v>
      </c>
      <c r="AB22" s="15">
        <v>0.0</v>
      </c>
      <c r="AC22" s="15">
        <v>1.0</v>
      </c>
      <c r="AD22" s="13">
        <f t="shared" si="15"/>
        <v>65</v>
      </c>
      <c r="AE22" s="41">
        <f t="shared" si="16"/>
        <v>68.42105263</v>
      </c>
      <c r="AF22" s="21">
        <v>1.0</v>
      </c>
      <c r="AG22" s="21">
        <v>1.0</v>
      </c>
      <c r="AH22" s="44">
        <f t="shared" si="17"/>
        <v>67</v>
      </c>
      <c r="AI22" s="44">
        <f t="shared" si="18"/>
        <v>67</v>
      </c>
      <c r="AJ22" s="21">
        <v>4.0</v>
      </c>
      <c r="AK22" s="21">
        <v>6.0</v>
      </c>
      <c r="AL22" s="5">
        <f t="shared" si="19"/>
        <v>77</v>
      </c>
      <c r="AM22" s="5">
        <f t="shared" si="20"/>
        <v>67.54385965</v>
      </c>
      <c r="AN22" s="23">
        <f t="shared" ref="AN22:AO22" si="51">C22+G22+L22+P22+T22+X22+AB22+AF22</f>
        <v>29</v>
      </c>
      <c r="AO22" s="24">
        <f t="shared" si="51"/>
        <v>38</v>
      </c>
      <c r="AP22" s="21">
        <v>4.0</v>
      </c>
      <c r="AQ22" s="21">
        <v>10.0</v>
      </c>
      <c r="AR22" s="5">
        <f t="shared" si="22"/>
        <v>91</v>
      </c>
      <c r="AS22" s="44">
        <f t="shared" si="23"/>
        <v>67.40740741</v>
      </c>
      <c r="AT22" s="21">
        <v>5.0</v>
      </c>
      <c r="AU22" s="21">
        <v>5.0</v>
      </c>
      <c r="AV22" s="5">
        <f t="shared" si="24"/>
        <v>101</v>
      </c>
      <c r="AW22" s="43">
        <f t="shared" si="25"/>
        <v>66.88741722</v>
      </c>
      <c r="AX22" s="21">
        <v>3.0</v>
      </c>
      <c r="AY22" s="21">
        <v>9.0</v>
      </c>
      <c r="AZ22" s="5">
        <f t="shared" si="26"/>
        <v>113</v>
      </c>
      <c r="BA22" s="44">
        <f t="shared" si="27"/>
        <v>67.26190476</v>
      </c>
      <c r="BB22" s="43">
        <v>3.0</v>
      </c>
      <c r="BC22" s="43">
        <v>6.0</v>
      </c>
      <c r="BD22" s="5">
        <f t="shared" si="28"/>
        <v>122</v>
      </c>
      <c r="BE22" s="44">
        <f t="shared" si="29"/>
        <v>65.94594595</v>
      </c>
      <c r="BF22" s="43">
        <v>8.0</v>
      </c>
      <c r="BG22" s="43">
        <v>9.0</v>
      </c>
      <c r="BH22" s="5">
        <f t="shared" si="30"/>
        <v>139</v>
      </c>
      <c r="BI22" s="5">
        <f t="shared" si="31"/>
        <v>67.80487805</v>
      </c>
      <c r="BJ22" s="43">
        <v>6.0</v>
      </c>
      <c r="BK22" s="43">
        <v>11.0</v>
      </c>
      <c r="BL22" s="5">
        <f t="shared" si="32"/>
        <v>156</v>
      </c>
      <c r="BM22" s="5">
        <f t="shared" si="33"/>
        <v>69.02654867</v>
      </c>
      <c r="BN22" s="21">
        <v>2.0</v>
      </c>
      <c r="BO22" s="21">
        <v>1.0</v>
      </c>
      <c r="BP22" s="5">
        <f t="shared" si="34"/>
        <v>159</v>
      </c>
      <c r="BQ22" s="5">
        <f t="shared" si="35"/>
        <v>69.43231441</v>
      </c>
      <c r="BR22" s="44"/>
      <c r="BS22" s="44"/>
    </row>
    <row r="23">
      <c r="A23" s="10">
        <v>18.0</v>
      </c>
      <c r="B23" s="8" t="s">
        <v>39</v>
      </c>
      <c r="C23" s="10">
        <v>7.0</v>
      </c>
      <c r="D23" s="8">
        <v>8.0</v>
      </c>
      <c r="E23" s="8">
        <f t="shared" si="2"/>
        <v>15</v>
      </c>
      <c r="F23" s="8">
        <f t="shared" si="3"/>
        <v>93.75</v>
      </c>
      <c r="G23" s="8">
        <v>5.0</v>
      </c>
      <c r="H23" s="8">
        <v>8.0</v>
      </c>
      <c r="I23" s="13">
        <f t="shared" si="4"/>
        <v>13</v>
      </c>
      <c r="J23" s="35">
        <f t="shared" si="5"/>
        <v>28</v>
      </c>
      <c r="K23" s="35">
        <f t="shared" si="6"/>
        <v>93.33333333</v>
      </c>
      <c r="L23" s="34">
        <v>5.0</v>
      </c>
      <c r="M23" s="34">
        <v>6.0</v>
      </c>
      <c r="N23" s="8">
        <f t="shared" si="7"/>
        <v>39</v>
      </c>
      <c r="O23" s="8">
        <f t="shared" si="8"/>
        <v>95.12195122</v>
      </c>
      <c r="P23" s="15">
        <v>5.0</v>
      </c>
      <c r="Q23" s="15">
        <v>8.0</v>
      </c>
      <c r="R23" s="13">
        <f t="shared" si="9"/>
        <v>52</v>
      </c>
      <c r="S23" s="13">
        <f t="shared" si="10"/>
        <v>96.2962963</v>
      </c>
      <c r="T23" s="15">
        <v>7.0</v>
      </c>
      <c r="U23" s="15">
        <v>6.0</v>
      </c>
      <c r="V23" s="13">
        <f t="shared" si="11"/>
        <v>65</v>
      </c>
      <c r="W23" s="13">
        <f t="shared" si="12"/>
        <v>92.85714286</v>
      </c>
      <c r="X23" s="15">
        <v>6.0</v>
      </c>
      <c r="Y23" s="15">
        <v>7.0</v>
      </c>
      <c r="Z23" s="13">
        <f t="shared" si="13"/>
        <v>78</v>
      </c>
      <c r="AA23" s="13">
        <f t="shared" si="14"/>
        <v>93.97590361</v>
      </c>
      <c r="AB23" s="15">
        <v>6.0</v>
      </c>
      <c r="AC23" s="15">
        <v>5.0</v>
      </c>
      <c r="AD23" s="13">
        <f t="shared" si="15"/>
        <v>89</v>
      </c>
      <c r="AE23" s="13">
        <f t="shared" si="16"/>
        <v>93.68421053</v>
      </c>
      <c r="AF23" s="21">
        <v>2.0</v>
      </c>
      <c r="AG23" s="21">
        <v>2.0</v>
      </c>
      <c r="AH23" s="5">
        <f t="shared" si="17"/>
        <v>93</v>
      </c>
      <c r="AI23" s="5">
        <f t="shared" si="18"/>
        <v>93</v>
      </c>
      <c r="AJ23" s="21">
        <v>5.0</v>
      </c>
      <c r="AK23" s="21">
        <v>8.0</v>
      </c>
      <c r="AL23" s="5">
        <f t="shared" si="19"/>
        <v>106</v>
      </c>
      <c r="AM23" s="5">
        <f t="shared" si="20"/>
        <v>92.98245614</v>
      </c>
      <c r="AN23" s="23">
        <f t="shared" ref="AN23:AO23" si="52">C23+G23+L23+P23+T23+X23+AB23+AF23</f>
        <v>43</v>
      </c>
      <c r="AO23" s="24">
        <f t="shared" si="52"/>
        <v>50</v>
      </c>
      <c r="AP23" s="21">
        <v>8.0</v>
      </c>
      <c r="AQ23" s="21">
        <v>12.0</v>
      </c>
      <c r="AR23" s="5">
        <f t="shared" si="22"/>
        <v>126</v>
      </c>
      <c r="AS23" s="5">
        <f t="shared" si="23"/>
        <v>93.33333333</v>
      </c>
      <c r="AT23" s="21">
        <v>6.0</v>
      </c>
      <c r="AU23" s="21">
        <v>6.0</v>
      </c>
      <c r="AV23" s="5">
        <f t="shared" si="24"/>
        <v>138</v>
      </c>
      <c r="AW23" s="21">
        <f t="shared" si="25"/>
        <v>91.39072848</v>
      </c>
      <c r="AX23" s="21">
        <v>9.0</v>
      </c>
      <c r="AY23" s="21">
        <v>8.0</v>
      </c>
      <c r="AZ23" s="5">
        <f t="shared" si="26"/>
        <v>155</v>
      </c>
      <c r="BA23" s="5">
        <f t="shared" si="27"/>
        <v>92.26190476</v>
      </c>
      <c r="BB23" s="21">
        <v>6.0</v>
      </c>
      <c r="BC23" s="21">
        <v>8.0</v>
      </c>
      <c r="BD23" s="5">
        <f t="shared" si="28"/>
        <v>169</v>
      </c>
      <c r="BE23" s="5">
        <f t="shared" si="29"/>
        <v>91.35135135</v>
      </c>
      <c r="BF23" s="21">
        <v>10.0</v>
      </c>
      <c r="BG23" s="21">
        <v>10.0</v>
      </c>
      <c r="BH23" s="5">
        <f t="shared" si="30"/>
        <v>189</v>
      </c>
      <c r="BI23" s="5">
        <f t="shared" si="31"/>
        <v>92.19512195</v>
      </c>
      <c r="BJ23" s="21">
        <v>7.0</v>
      </c>
      <c r="BK23" s="21">
        <v>12.0</v>
      </c>
      <c r="BL23" s="5">
        <f t="shared" si="32"/>
        <v>208</v>
      </c>
      <c r="BM23" s="5">
        <f t="shared" si="33"/>
        <v>92.03539823</v>
      </c>
      <c r="BN23" s="21">
        <v>2.0</v>
      </c>
      <c r="BO23" s="21">
        <v>1.0</v>
      </c>
      <c r="BP23" s="5">
        <f t="shared" si="34"/>
        <v>211</v>
      </c>
      <c r="BQ23" s="5">
        <f t="shared" si="35"/>
        <v>92.13973799</v>
      </c>
      <c r="BR23" s="5"/>
      <c r="BS23" s="5"/>
    </row>
    <row r="24">
      <c r="A24" s="10">
        <v>19.0</v>
      </c>
      <c r="B24" s="8" t="s">
        <v>40</v>
      </c>
      <c r="C24" s="10">
        <v>6.0</v>
      </c>
      <c r="D24" s="8">
        <v>7.0</v>
      </c>
      <c r="E24" s="8">
        <f t="shared" si="2"/>
        <v>13</v>
      </c>
      <c r="F24" s="8">
        <f t="shared" si="3"/>
        <v>81.25</v>
      </c>
      <c r="G24" s="8">
        <v>3.0</v>
      </c>
      <c r="H24" s="8">
        <v>4.0</v>
      </c>
      <c r="I24" s="13">
        <f t="shared" si="4"/>
        <v>7</v>
      </c>
      <c r="J24" s="35">
        <f t="shared" si="5"/>
        <v>20</v>
      </c>
      <c r="K24" s="76">
        <f t="shared" si="6"/>
        <v>66.66666667</v>
      </c>
      <c r="L24" s="34">
        <v>4.0</v>
      </c>
      <c r="M24" s="34">
        <v>3.0</v>
      </c>
      <c r="N24" s="8">
        <f t="shared" si="7"/>
        <v>27</v>
      </c>
      <c r="O24" s="39">
        <f t="shared" si="8"/>
        <v>65.85365854</v>
      </c>
      <c r="P24" s="77">
        <v>0.0</v>
      </c>
      <c r="Q24" s="77">
        <v>0.0</v>
      </c>
      <c r="R24" s="13">
        <f t="shared" si="9"/>
        <v>27</v>
      </c>
      <c r="S24" s="78">
        <f t="shared" si="10"/>
        <v>50</v>
      </c>
      <c r="T24" s="77">
        <v>0.0</v>
      </c>
      <c r="U24" s="77">
        <v>0.0</v>
      </c>
      <c r="V24" s="13">
        <f t="shared" si="11"/>
        <v>27</v>
      </c>
      <c r="W24" s="78">
        <f t="shared" si="12"/>
        <v>38.57142857</v>
      </c>
      <c r="X24" s="15">
        <v>3.0</v>
      </c>
      <c r="Y24" s="15">
        <v>3.0</v>
      </c>
      <c r="Z24" s="13">
        <f t="shared" si="13"/>
        <v>33</v>
      </c>
      <c r="AA24" s="78">
        <f t="shared" si="14"/>
        <v>39.75903614</v>
      </c>
      <c r="AB24" s="15">
        <v>6.0</v>
      </c>
      <c r="AC24" s="15">
        <v>4.0</v>
      </c>
      <c r="AD24" s="13">
        <f t="shared" si="15"/>
        <v>43</v>
      </c>
      <c r="AE24" s="78">
        <f t="shared" si="16"/>
        <v>45.26315789</v>
      </c>
      <c r="AF24" s="21">
        <v>1.0</v>
      </c>
      <c r="AG24" s="21">
        <v>3.0</v>
      </c>
      <c r="AH24" s="79">
        <f t="shared" si="17"/>
        <v>47</v>
      </c>
      <c r="AI24" s="79">
        <f t="shared" si="18"/>
        <v>47</v>
      </c>
      <c r="AJ24" s="21">
        <v>6.0</v>
      </c>
      <c r="AK24" s="21">
        <v>6.0</v>
      </c>
      <c r="AL24" s="5">
        <f t="shared" si="19"/>
        <v>59</v>
      </c>
      <c r="AM24" s="5">
        <f t="shared" si="20"/>
        <v>51.75438596</v>
      </c>
      <c r="AN24" s="23">
        <f t="shared" ref="AN24:AO24" si="53">C24+G24+L24+P24+T24+X24+AB24+AF24</f>
        <v>23</v>
      </c>
      <c r="AO24" s="24">
        <f t="shared" si="53"/>
        <v>24</v>
      </c>
      <c r="AP24" s="21">
        <v>4.0</v>
      </c>
      <c r="AQ24" s="21">
        <v>9.0</v>
      </c>
      <c r="AR24" s="5">
        <f t="shared" si="22"/>
        <v>72</v>
      </c>
      <c r="AS24" s="44">
        <f t="shared" si="23"/>
        <v>53.33333333</v>
      </c>
      <c r="AT24" s="21">
        <v>6.0</v>
      </c>
      <c r="AU24" s="21">
        <v>6.0</v>
      </c>
      <c r="AV24" s="5">
        <f t="shared" si="24"/>
        <v>84</v>
      </c>
      <c r="AW24" s="43">
        <f t="shared" si="25"/>
        <v>55.62913907</v>
      </c>
      <c r="AX24" s="21">
        <v>8.0</v>
      </c>
      <c r="AY24" s="21">
        <v>6.0</v>
      </c>
      <c r="AZ24" s="5">
        <f t="shared" si="26"/>
        <v>98</v>
      </c>
      <c r="BA24" s="44">
        <f t="shared" si="27"/>
        <v>58.33333333</v>
      </c>
      <c r="BB24" s="43">
        <v>5.0</v>
      </c>
      <c r="BC24" s="43">
        <v>3.0</v>
      </c>
      <c r="BD24" s="5">
        <f t="shared" si="28"/>
        <v>106</v>
      </c>
      <c r="BE24" s="44">
        <f t="shared" si="29"/>
        <v>57.2972973</v>
      </c>
      <c r="BF24" s="43">
        <v>9.0</v>
      </c>
      <c r="BG24" s="43">
        <v>8.0</v>
      </c>
      <c r="BH24" s="5">
        <f t="shared" si="30"/>
        <v>123</v>
      </c>
      <c r="BI24" s="5">
        <f t="shared" si="31"/>
        <v>60</v>
      </c>
      <c r="BJ24" s="43">
        <v>5.0</v>
      </c>
      <c r="BK24" s="43">
        <v>13.0</v>
      </c>
      <c r="BL24" s="5">
        <f t="shared" si="32"/>
        <v>141</v>
      </c>
      <c r="BM24" s="5">
        <f t="shared" si="33"/>
        <v>62.38938053</v>
      </c>
      <c r="BN24" s="21">
        <v>2.0</v>
      </c>
      <c r="BO24" s="21">
        <v>1.0</v>
      </c>
      <c r="BP24" s="5">
        <f t="shared" si="34"/>
        <v>144</v>
      </c>
      <c r="BQ24" s="5">
        <f t="shared" si="35"/>
        <v>62.88209607</v>
      </c>
      <c r="BR24" s="44"/>
      <c r="BS24" s="44"/>
    </row>
    <row r="25">
      <c r="A25" s="10">
        <v>20.0</v>
      </c>
      <c r="B25" s="8" t="s">
        <v>41</v>
      </c>
      <c r="C25" s="10">
        <v>6.0</v>
      </c>
      <c r="D25" s="8">
        <v>8.0</v>
      </c>
      <c r="E25" s="8">
        <f t="shared" si="2"/>
        <v>14</v>
      </c>
      <c r="F25" s="8">
        <f t="shared" si="3"/>
        <v>87.5</v>
      </c>
      <c r="G25" s="8">
        <v>3.0</v>
      </c>
      <c r="H25" s="8">
        <v>6.0</v>
      </c>
      <c r="I25" s="13">
        <f t="shared" si="4"/>
        <v>9</v>
      </c>
      <c r="J25" s="35">
        <f t="shared" si="5"/>
        <v>23</v>
      </c>
      <c r="K25" s="35">
        <f t="shared" si="6"/>
        <v>76.66666667</v>
      </c>
      <c r="L25" s="34">
        <v>5.0</v>
      </c>
      <c r="M25" s="34">
        <v>6.0</v>
      </c>
      <c r="N25" s="8">
        <f t="shared" si="7"/>
        <v>34</v>
      </c>
      <c r="O25" s="8">
        <f t="shared" si="8"/>
        <v>82.92682927</v>
      </c>
      <c r="P25" s="15">
        <v>3.0</v>
      </c>
      <c r="Q25" s="15">
        <v>6.0</v>
      </c>
      <c r="R25" s="13">
        <f t="shared" si="9"/>
        <v>43</v>
      </c>
      <c r="S25" s="13">
        <f t="shared" si="10"/>
        <v>79.62962963</v>
      </c>
      <c r="T25" s="15">
        <v>8.0</v>
      </c>
      <c r="U25" s="15">
        <v>5.0</v>
      </c>
      <c r="V25" s="13">
        <f t="shared" si="11"/>
        <v>56</v>
      </c>
      <c r="W25" s="13">
        <f t="shared" si="12"/>
        <v>80</v>
      </c>
      <c r="X25" s="15">
        <v>5.0</v>
      </c>
      <c r="Y25" s="15">
        <v>4.0</v>
      </c>
      <c r="Z25" s="13">
        <f t="shared" si="13"/>
        <v>65</v>
      </c>
      <c r="AA25" s="13">
        <f t="shared" si="14"/>
        <v>78.31325301</v>
      </c>
      <c r="AB25" s="15">
        <v>4.0</v>
      </c>
      <c r="AC25" s="15">
        <v>5.0</v>
      </c>
      <c r="AD25" s="13">
        <f t="shared" si="15"/>
        <v>74</v>
      </c>
      <c r="AE25" s="13">
        <f t="shared" si="16"/>
        <v>77.89473684</v>
      </c>
      <c r="AF25" s="21">
        <v>2.0</v>
      </c>
      <c r="AG25" s="21">
        <v>3.0</v>
      </c>
      <c r="AH25" s="5">
        <f t="shared" si="17"/>
        <v>79</v>
      </c>
      <c r="AI25" s="5">
        <f t="shared" si="18"/>
        <v>79</v>
      </c>
      <c r="AJ25" s="21">
        <v>6.0</v>
      </c>
      <c r="AK25" s="21">
        <v>7.0</v>
      </c>
      <c r="AL25" s="5">
        <f t="shared" si="19"/>
        <v>92</v>
      </c>
      <c r="AM25" s="5">
        <f t="shared" si="20"/>
        <v>80.70175439</v>
      </c>
      <c r="AN25" s="23">
        <f t="shared" ref="AN25:AO25" si="54">C25+G25+L25+P25+T25+X25+AB25+AF25</f>
        <v>36</v>
      </c>
      <c r="AO25" s="24">
        <f t="shared" si="54"/>
        <v>43</v>
      </c>
      <c r="AP25" s="21">
        <v>6.0</v>
      </c>
      <c r="AQ25" s="21">
        <v>11.0</v>
      </c>
      <c r="AR25" s="5">
        <f t="shared" si="22"/>
        <v>109</v>
      </c>
      <c r="AS25" s="5">
        <f t="shared" si="23"/>
        <v>80.74074074</v>
      </c>
      <c r="AT25" s="21">
        <v>7.0</v>
      </c>
      <c r="AU25" s="21">
        <v>7.0</v>
      </c>
      <c r="AV25" s="5">
        <f t="shared" si="24"/>
        <v>123</v>
      </c>
      <c r="AW25" s="21">
        <f t="shared" si="25"/>
        <v>81.45695364</v>
      </c>
      <c r="AX25" s="21">
        <v>9.0</v>
      </c>
      <c r="AY25" s="21">
        <v>6.0</v>
      </c>
      <c r="AZ25" s="5">
        <f t="shared" si="26"/>
        <v>138</v>
      </c>
      <c r="BA25" s="5">
        <f t="shared" si="27"/>
        <v>82.14285714</v>
      </c>
      <c r="BB25" s="21">
        <v>6.0</v>
      </c>
      <c r="BC25" s="21">
        <v>9.0</v>
      </c>
      <c r="BD25" s="5">
        <f t="shared" si="28"/>
        <v>153</v>
      </c>
      <c r="BE25" s="5">
        <f t="shared" si="29"/>
        <v>82.7027027</v>
      </c>
      <c r="BF25" s="21">
        <v>8.0</v>
      </c>
      <c r="BG25" s="21">
        <v>9.0</v>
      </c>
      <c r="BH25" s="5">
        <f t="shared" si="30"/>
        <v>170</v>
      </c>
      <c r="BI25" s="5">
        <f t="shared" si="31"/>
        <v>82.92682927</v>
      </c>
      <c r="BJ25" s="21">
        <v>7.0</v>
      </c>
      <c r="BK25" s="21">
        <v>13.0</v>
      </c>
      <c r="BL25" s="5">
        <f t="shared" si="32"/>
        <v>190</v>
      </c>
      <c r="BM25" s="5">
        <f t="shared" si="33"/>
        <v>84.07079646</v>
      </c>
      <c r="BN25" s="21">
        <v>2.0</v>
      </c>
      <c r="BO25" s="21">
        <v>1.0</v>
      </c>
      <c r="BP25" s="5">
        <f t="shared" si="34"/>
        <v>193</v>
      </c>
      <c r="BQ25" s="5">
        <f t="shared" si="35"/>
        <v>84.27947598</v>
      </c>
      <c r="BR25" s="5"/>
      <c r="BS25" s="5"/>
    </row>
    <row r="26">
      <c r="A26" s="10">
        <v>21.0</v>
      </c>
      <c r="B26" s="8" t="s">
        <v>42</v>
      </c>
      <c r="C26" s="10">
        <v>7.0</v>
      </c>
      <c r="D26" s="8">
        <v>7.0</v>
      </c>
      <c r="E26" s="8">
        <f t="shared" si="2"/>
        <v>14</v>
      </c>
      <c r="F26" s="8">
        <f t="shared" si="3"/>
        <v>87.5</v>
      </c>
      <c r="G26" s="8">
        <v>4.0</v>
      </c>
      <c r="H26" s="8">
        <v>7.0</v>
      </c>
      <c r="I26" s="13">
        <f t="shared" si="4"/>
        <v>11</v>
      </c>
      <c r="J26" s="35">
        <f t="shared" si="5"/>
        <v>25</v>
      </c>
      <c r="K26" s="35">
        <f t="shared" si="6"/>
        <v>83.33333333</v>
      </c>
      <c r="L26" s="34">
        <v>5.0</v>
      </c>
      <c r="M26" s="34">
        <v>4.0</v>
      </c>
      <c r="N26" s="8">
        <f t="shared" si="7"/>
        <v>34</v>
      </c>
      <c r="O26" s="8">
        <f t="shared" si="8"/>
        <v>82.92682927</v>
      </c>
      <c r="P26" s="15">
        <v>5.0</v>
      </c>
      <c r="Q26" s="15">
        <v>4.0</v>
      </c>
      <c r="R26" s="13">
        <f t="shared" si="9"/>
        <v>43</v>
      </c>
      <c r="S26" s="13">
        <f t="shared" si="10"/>
        <v>79.62962963</v>
      </c>
      <c r="T26" s="15">
        <v>5.0</v>
      </c>
      <c r="U26" s="15">
        <v>6.0</v>
      </c>
      <c r="V26" s="13">
        <f t="shared" si="11"/>
        <v>54</v>
      </c>
      <c r="W26" s="13">
        <f t="shared" si="12"/>
        <v>77.14285714</v>
      </c>
      <c r="X26" s="15">
        <v>5.0</v>
      </c>
      <c r="Y26" s="15">
        <v>4.0</v>
      </c>
      <c r="Z26" s="13">
        <f t="shared" si="13"/>
        <v>63</v>
      </c>
      <c r="AA26" s="80">
        <f t="shared" si="14"/>
        <v>75.90361446</v>
      </c>
      <c r="AB26" s="15">
        <v>6.0</v>
      </c>
      <c r="AC26" s="15">
        <v>5.0</v>
      </c>
      <c r="AD26" s="13">
        <f t="shared" si="15"/>
        <v>74</v>
      </c>
      <c r="AE26" s="13">
        <f t="shared" si="16"/>
        <v>77.89473684</v>
      </c>
      <c r="AF26" s="21">
        <v>1.0</v>
      </c>
      <c r="AG26" s="21">
        <v>3.0</v>
      </c>
      <c r="AH26" s="5">
        <f t="shared" si="17"/>
        <v>78</v>
      </c>
      <c r="AI26" s="5">
        <f t="shared" si="18"/>
        <v>78</v>
      </c>
      <c r="AJ26" s="21">
        <v>6.0</v>
      </c>
      <c r="AK26" s="21">
        <v>7.0</v>
      </c>
      <c r="AL26" s="5">
        <f t="shared" si="19"/>
        <v>91</v>
      </c>
      <c r="AM26" s="5">
        <f t="shared" si="20"/>
        <v>79.8245614</v>
      </c>
      <c r="AN26" s="23">
        <f t="shared" ref="AN26:AO26" si="55">C26+G26+L26+P26+T26+X26+AB26+AF26</f>
        <v>38</v>
      </c>
      <c r="AO26" s="24">
        <f t="shared" si="55"/>
        <v>40</v>
      </c>
      <c r="AP26" s="21">
        <v>5.0</v>
      </c>
      <c r="AQ26" s="21">
        <v>12.0</v>
      </c>
      <c r="AR26" s="5">
        <f t="shared" si="22"/>
        <v>108</v>
      </c>
      <c r="AS26" s="5">
        <f t="shared" si="23"/>
        <v>80</v>
      </c>
      <c r="AT26" s="21">
        <v>8.0</v>
      </c>
      <c r="AU26" s="21">
        <v>6.0</v>
      </c>
      <c r="AV26" s="5">
        <f t="shared" si="24"/>
        <v>122</v>
      </c>
      <c r="AW26" s="21">
        <f t="shared" si="25"/>
        <v>80.79470199</v>
      </c>
      <c r="AX26" s="21">
        <v>5.0</v>
      </c>
      <c r="AY26" s="21">
        <v>4.0</v>
      </c>
      <c r="AZ26" s="5">
        <f t="shared" si="26"/>
        <v>131</v>
      </c>
      <c r="BA26" s="5">
        <f t="shared" si="27"/>
        <v>77.97619048</v>
      </c>
      <c r="BB26" s="21">
        <v>5.0</v>
      </c>
      <c r="BC26" s="21">
        <v>7.0</v>
      </c>
      <c r="BD26" s="5">
        <f t="shared" si="28"/>
        <v>143</v>
      </c>
      <c r="BE26" s="5">
        <f t="shared" si="29"/>
        <v>77.2972973</v>
      </c>
      <c r="BF26" s="21">
        <v>9.0</v>
      </c>
      <c r="BG26" s="21">
        <v>8.0</v>
      </c>
      <c r="BH26" s="5">
        <f t="shared" si="30"/>
        <v>160</v>
      </c>
      <c r="BI26" s="5">
        <f t="shared" si="31"/>
        <v>78.04878049</v>
      </c>
      <c r="BJ26" s="21">
        <v>6.0</v>
      </c>
      <c r="BK26" s="21">
        <v>13.0</v>
      </c>
      <c r="BL26" s="5">
        <f t="shared" si="32"/>
        <v>179</v>
      </c>
      <c r="BM26" s="5">
        <f t="shared" si="33"/>
        <v>79.20353982</v>
      </c>
      <c r="BN26" s="21">
        <v>2.0</v>
      </c>
      <c r="BO26" s="21">
        <v>1.0</v>
      </c>
      <c r="BP26" s="5">
        <f t="shared" si="34"/>
        <v>182</v>
      </c>
      <c r="BQ26" s="5">
        <f t="shared" si="35"/>
        <v>79.47598253</v>
      </c>
      <c r="BR26" s="5"/>
      <c r="BS26" s="5"/>
    </row>
    <row r="27">
      <c r="A27" s="10">
        <v>22.0</v>
      </c>
      <c r="B27" s="8" t="s">
        <v>43</v>
      </c>
      <c r="C27" s="10">
        <v>6.0</v>
      </c>
      <c r="D27" s="8">
        <v>8.0</v>
      </c>
      <c r="E27" s="8">
        <f t="shared" si="2"/>
        <v>14</v>
      </c>
      <c r="F27" s="8">
        <f t="shared" si="3"/>
        <v>87.5</v>
      </c>
      <c r="G27" s="8">
        <v>5.0</v>
      </c>
      <c r="H27" s="8">
        <v>9.0</v>
      </c>
      <c r="I27" s="13">
        <f t="shared" si="4"/>
        <v>14</v>
      </c>
      <c r="J27" s="35">
        <f t="shared" si="5"/>
        <v>28</v>
      </c>
      <c r="K27" s="35">
        <f t="shared" si="6"/>
        <v>93.33333333</v>
      </c>
      <c r="L27" s="34">
        <v>4.0</v>
      </c>
      <c r="M27" s="34">
        <v>5.0</v>
      </c>
      <c r="N27" s="8">
        <f t="shared" si="7"/>
        <v>37</v>
      </c>
      <c r="O27" s="8">
        <f t="shared" si="8"/>
        <v>90.24390244</v>
      </c>
      <c r="P27" s="15">
        <v>4.0</v>
      </c>
      <c r="Q27" s="15">
        <v>3.0</v>
      </c>
      <c r="R27" s="13">
        <f t="shared" si="9"/>
        <v>44</v>
      </c>
      <c r="S27" s="13">
        <f t="shared" si="10"/>
        <v>81.48148148</v>
      </c>
      <c r="T27" s="15">
        <v>6.0</v>
      </c>
      <c r="U27" s="15">
        <v>6.0</v>
      </c>
      <c r="V27" s="13">
        <f t="shared" si="11"/>
        <v>56</v>
      </c>
      <c r="W27" s="13">
        <f t="shared" si="12"/>
        <v>80</v>
      </c>
      <c r="X27" s="15">
        <v>5.0</v>
      </c>
      <c r="Y27" s="15">
        <v>6.0</v>
      </c>
      <c r="Z27" s="13">
        <f t="shared" si="13"/>
        <v>67</v>
      </c>
      <c r="AA27" s="13">
        <f t="shared" si="14"/>
        <v>80.72289157</v>
      </c>
      <c r="AB27" s="15">
        <v>5.0</v>
      </c>
      <c r="AC27" s="15">
        <v>3.0</v>
      </c>
      <c r="AD27" s="13">
        <f t="shared" si="15"/>
        <v>75</v>
      </c>
      <c r="AE27" s="13">
        <f t="shared" si="16"/>
        <v>78.94736842</v>
      </c>
      <c r="AF27" s="21">
        <v>2.0</v>
      </c>
      <c r="AG27" s="21">
        <v>1.0</v>
      </c>
      <c r="AH27" s="5">
        <f t="shared" si="17"/>
        <v>78</v>
      </c>
      <c r="AI27" s="5">
        <f t="shared" si="18"/>
        <v>78</v>
      </c>
      <c r="AJ27" s="21">
        <v>6.0</v>
      </c>
      <c r="AK27" s="21">
        <v>7.0</v>
      </c>
      <c r="AL27" s="5">
        <f t="shared" si="19"/>
        <v>91</v>
      </c>
      <c r="AM27" s="5">
        <f t="shared" si="20"/>
        <v>79.8245614</v>
      </c>
      <c r="AN27" s="23">
        <f t="shared" ref="AN27:AO27" si="56">C27+G27+L27+P27+T27+X27+AB27+AF27</f>
        <v>37</v>
      </c>
      <c r="AO27" s="24">
        <f t="shared" si="56"/>
        <v>41</v>
      </c>
      <c r="AP27" s="21">
        <v>7.0</v>
      </c>
      <c r="AQ27" s="21">
        <v>11.0</v>
      </c>
      <c r="AR27" s="5">
        <f t="shared" si="22"/>
        <v>109</v>
      </c>
      <c r="AS27" s="5">
        <f t="shared" si="23"/>
        <v>80.74074074</v>
      </c>
      <c r="AT27" s="21">
        <v>6.0</v>
      </c>
      <c r="AU27" s="21">
        <v>5.0</v>
      </c>
      <c r="AV27" s="5">
        <f t="shared" si="24"/>
        <v>120</v>
      </c>
      <c r="AW27" s="21">
        <f t="shared" si="25"/>
        <v>79.47019868</v>
      </c>
      <c r="AX27" s="21">
        <v>8.0</v>
      </c>
      <c r="AY27" s="21">
        <v>8.0</v>
      </c>
      <c r="AZ27" s="5">
        <f t="shared" si="26"/>
        <v>136</v>
      </c>
      <c r="BA27" s="5">
        <f t="shared" si="27"/>
        <v>80.95238095</v>
      </c>
      <c r="BB27" s="21">
        <v>7.0</v>
      </c>
      <c r="BC27" s="21">
        <v>6.0</v>
      </c>
      <c r="BD27" s="5">
        <f t="shared" si="28"/>
        <v>149</v>
      </c>
      <c r="BE27" s="5">
        <f t="shared" si="29"/>
        <v>80.54054054</v>
      </c>
      <c r="BF27" s="21">
        <v>8.0</v>
      </c>
      <c r="BG27" s="21">
        <v>9.0</v>
      </c>
      <c r="BH27" s="5">
        <f t="shared" si="30"/>
        <v>166</v>
      </c>
      <c r="BI27" s="5">
        <f t="shared" si="31"/>
        <v>80.97560976</v>
      </c>
      <c r="BJ27" s="21">
        <v>4.0</v>
      </c>
      <c r="BK27" s="21">
        <v>13.0</v>
      </c>
      <c r="BL27" s="5">
        <f t="shared" si="32"/>
        <v>183</v>
      </c>
      <c r="BM27" s="5">
        <f t="shared" si="33"/>
        <v>80.97345133</v>
      </c>
      <c r="BN27" s="21">
        <v>2.0</v>
      </c>
      <c r="BO27" s="21">
        <v>1.0</v>
      </c>
      <c r="BP27" s="5">
        <f t="shared" si="34"/>
        <v>186</v>
      </c>
      <c r="BQ27" s="5">
        <f t="shared" si="35"/>
        <v>81.22270742</v>
      </c>
      <c r="BR27" s="5"/>
      <c r="BS27" s="5"/>
    </row>
    <row r="28">
      <c r="A28" s="10">
        <v>23.0</v>
      </c>
      <c r="B28" s="8" t="s">
        <v>44</v>
      </c>
      <c r="C28" s="10">
        <v>7.0</v>
      </c>
      <c r="D28" s="8">
        <v>9.0</v>
      </c>
      <c r="E28" s="8">
        <f t="shared" si="2"/>
        <v>16</v>
      </c>
      <c r="F28" s="8">
        <f t="shared" si="3"/>
        <v>100</v>
      </c>
      <c r="G28" s="8">
        <v>4.0</v>
      </c>
      <c r="H28" s="8">
        <v>8.0</v>
      </c>
      <c r="I28" s="13">
        <f t="shared" si="4"/>
        <v>12</v>
      </c>
      <c r="J28" s="35">
        <f t="shared" si="5"/>
        <v>28</v>
      </c>
      <c r="K28" s="35">
        <f t="shared" si="6"/>
        <v>93.33333333</v>
      </c>
      <c r="L28" s="34">
        <v>5.0</v>
      </c>
      <c r="M28" s="34">
        <v>5.0</v>
      </c>
      <c r="N28" s="8">
        <f t="shared" si="7"/>
        <v>38</v>
      </c>
      <c r="O28" s="8">
        <f t="shared" si="8"/>
        <v>92.68292683</v>
      </c>
      <c r="P28" s="15">
        <v>4.0</v>
      </c>
      <c r="Q28" s="15">
        <v>7.0</v>
      </c>
      <c r="R28" s="13">
        <f t="shared" si="9"/>
        <v>49</v>
      </c>
      <c r="S28" s="13">
        <f t="shared" si="10"/>
        <v>90.74074074</v>
      </c>
      <c r="T28" s="15">
        <v>7.0</v>
      </c>
      <c r="U28" s="15">
        <v>8.0</v>
      </c>
      <c r="V28" s="13">
        <f t="shared" si="11"/>
        <v>64</v>
      </c>
      <c r="W28" s="13">
        <f t="shared" si="12"/>
        <v>91.42857143</v>
      </c>
      <c r="X28" s="15">
        <v>5.0</v>
      </c>
      <c r="Y28" s="15">
        <v>4.0</v>
      </c>
      <c r="Z28" s="13">
        <f t="shared" si="13"/>
        <v>73</v>
      </c>
      <c r="AA28" s="13">
        <f t="shared" si="14"/>
        <v>87.95180723</v>
      </c>
      <c r="AB28" s="15">
        <v>5.0</v>
      </c>
      <c r="AC28" s="15">
        <v>3.0</v>
      </c>
      <c r="AD28" s="13">
        <f t="shared" si="15"/>
        <v>81</v>
      </c>
      <c r="AE28" s="13">
        <f t="shared" si="16"/>
        <v>85.26315789</v>
      </c>
      <c r="AF28" s="21">
        <v>1.0</v>
      </c>
      <c r="AG28" s="21">
        <v>2.0</v>
      </c>
      <c r="AH28" s="5">
        <f t="shared" si="17"/>
        <v>84</v>
      </c>
      <c r="AI28" s="5">
        <f t="shared" si="18"/>
        <v>84</v>
      </c>
      <c r="AJ28" s="21">
        <v>5.0</v>
      </c>
      <c r="AK28" s="21">
        <v>7.0</v>
      </c>
      <c r="AL28" s="5">
        <f t="shared" si="19"/>
        <v>96</v>
      </c>
      <c r="AM28" s="5">
        <f t="shared" si="20"/>
        <v>84.21052632</v>
      </c>
      <c r="AN28" s="23">
        <f t="shared" ref="AN28:AO28" si="57">C28+G28+L28+P28+T28+X28+AB28+AF28</f>
        <v>38</v>
      </c>
      <c r="AO28" s="24">
        <f t="shared" si="57"/>
        <v>46</v>
      </c>
      <c r="AP28" s="21">
        <v>7.0</v>
      </c>
      <c r="AQ28" s="21">
        <v>13.0</v>
      </c>
      <c r="AR28" s="5">
        <f t="shared" si="22"/>
        <v>116</v>
      </c>
      <c r="AS28" s="5">
        <f t="shared" si="23"/>
        <v>85.92592593</v>
      </c>
      <c r="AT28" s="21">
        <v>7.0</v>
      </c>
      <c r="AU28" s="21">
        <v>8.0</v>
      </c>
      <c r="AV28" s="5">
        <f t="shared" si="24"/>
        <v>131</v>
      </c>
      <c r="AW28" s="21">
        <f t="shared" si="25"/>
        <v>86.75496689</v>
      </c>
      <c r="AX28" s="21">
        <v>8.0</v>
      </c>
      <c r="AY28" s="21">
        <v>7.0</v>
      </c>
      <c r="AZ28" s="5">
        <f t="shared" si="26"/>
        <v>146</v>
      </c>
      <c r="BA28" s="5">
        <f t="shared" si="27"/>
        <v>86.9047619</v>
      </c>
      <c r="BB28" s="21">
        <v>7.0</v>
      </c>
      <c r="BC28" s="21">
        <v>7.0</v>
      </c>
      <c r="BD28" s="5">
        <f t="shared" si="28"/>
        <v>160</v>
      </c>
      <c r="BE28" s="5">
        <f t="shared" si="29"/>
        <v>86.48648649</v>
      </c>
      <c r="BF28" s="21">
        <v>7.0</v>
      </c>
      <c r="BG28" s="21">
        <v>6.0</v>
      </c>
      <c r="BH28" s="5">
        <f t="shared" si="30"/>
        <v>173</v>
      </c>
      <c r="BI28" s="5">
        <f t="shared" si="31"/>
        <v>84.3902439</v>
      </c>
      <c r="BJ28" s="21">
        <v>6.0</v>
      </c>
      <c r="BK28" s="21">
        <v>11.0</v>
      </c>
      <c r="BL28" s="5">
        <f t="shared" si="32"/>
        <v>190</v>
      </c>
      <c r="BM28" s="5">
        <f t="shared" si="33"/>
        <v>84.07079646</v>
      </c>
      <c r="BN28" s="21">
        <v>2.0</v>
      </c>
      <c r="BO28" s="21">
        <v>1.0</v>
      </c>
      <c r="BP28" s="5">
        <f t="shared" si="34"/>
        <v>193</v>
      </c>
      <c r="BQ28" s="5">
        <f t="shared" si="35"/>
        <v>84.27947598</v>
      </c>
      <c r="BR28" s="5"/>
      <c r="BS28" s="5"/>
    </row>
    <row r="29">
      <c r="A29" s="10">
        <v>24.0</v>
      </c>
      <c r="B29" s="8" t="s">
        <v>45</v>
      </c>
      <c r="C29" s="10">
        <v>6.0</v>
      </c>
      <c r="D29" s="8">
        <v>8.0</v>
      </c>
      <c r="E29" s="8">
        <f t="shared" si="2"/>
        <v>14</v>
      </c>
      <c r="F29" s="8">
        <f t="shared" si="3"/>
        <v>87.5</v>
      </c>
      <c r="G29" s="8">
        <v>4.0</v>
      </c>
      <c r="H29" s="8">
        <v>8.0</v>
      </c>
      <c r="I29" s="13">
        <f t="shared" si="4"/>
        <v>12</v>
      </c>
      <c r="J29" s="35">
        <f t="shared" si="5"/>
        <v>26</v>
      </c>
      <c r="K29" s="35">
        <f t="shared" si="6"/>
        <v>86.66666667</v>
      </c>
      <c r="L29" s="34">
        <v>5.0</v>
      </c>
      <c r="M29" s="34">
        <v>5.0</v>
      </c>
      <c r="N29" s="8">
        <f t="shared" si="7"/>
        <v>36</v>
      </c>
      <c r="O29" s="8">
        <f t="shared" si="8"/>
        <v>87.80487805</v>
      </c>
      <c r="P29" s="15">
        <v>5.0</v>
      </c>
      <c r="Q29" s="15">
        <v>6.0</v>
      </c>
      <c r="R29" s="13">
        <f t="shared" si="9"/>
        <v>47</v>
      </c>
      <c r="S29" s="13">
        <f t="shared" si="10"/>
        <v>87.03703704</v>
      </c>
      <c r="T29" s="15">
        <v>6.0</v>
      </c>
      <c r="U29" s="15">
        <v>5.0</v>
      </c>
      <c r="V29" s="13">
        <f t="shared" si="11"/>
        <v>58</v>
      </c>
      <c r="W29" s="13">
        <f t="shared" si="12"/>
        <v>82.85714286</v>
      </c>
      <c r="X29" s="15">
        <v>6.0</v>
      </c>
      <c r="Y29" s="15">
        <v>6.0</v>
      </c>
      <c r="Z29" s="13">
        <f t="shared" si="13"/>
        <v>70</v>
      </c>
      <c r="AA29" s="13">
        <f t="shared" si="14"/>
        <v>84.3373494</v>
      </c>
      <c r="AB29" s="15">
        <v>6.0</v>
      </c>
      <c r="AC29" s="15">
        <v>4.0</v>
      </c>
      <c r="AD29" s="13">
        <f t="shared" si="15"/>
        <v>80</v>
      </c>
      <c r="AE29" s="13">
        <f t="shared" si="16"/>
        <v>84.21052632</v>
      </c>
      <c r="AF29" s="21">
        <v>2.0</v>
      </c>
      <c r="AG29" s="21">
        <v>3.0</v>
      </c>
      <c r="AH29" s="5">
        <f t="shared" si="17"/>
        <v>85</v>
      </c>
      <c r="AI29" s="5">
        <f t="shared" si="18"/>
        <v>85</v>
      </c>
      <c r="AJ29" s="21">
        <v>6.0</v>
      </c>
      <c r="AK29" s="21">
        <v>8.0</v>
      </c>
      <c r="AL29" s="5">
        <f t="shared" si="19"/>
        <v>99</v>
      </c>
      <c r="AM29" s="5">
        <f t="shared" si="20"/>
        <v>86.84210526</v>
      </c>
      <c r="AN29" s="23">
        <f t="shared" ref="AN29:AO29" si="58">C29+G29+L29+P29+T29+X29+AB29+AF29</f>
        <v>40</v>
      </c>
      <c r="AO29" s="24">
        <f t="shared" si="58"/>
        <v>45</v>
      </c>
      <c r="AP29" s="21">
        <v>7.0</v>
      </c>
      <c r="AQ29" s="21">
        <v>12.0</v>
      </c>
      <c r="AR29" s="5">
        <f t="shared" si="22"/>
        <v>118</v>
      </c>
      <c r="AS29" s="5">
        <f t="shared" si="23"/>
        <v>87.40740741</v>
      </c>
      <c r="AT29" s="21">
        <v>8.0</v>
      </c>
      <c r="AU29" s="21">
        <v>7.0</v>
      </c>
      <c r="AV29" s="5">
        <f t="shared" si="24"/>
        <v>133</v>
      </c>
      <c r="AW29" s="21">
        <f t="shared" si="25"/>
        <v>88.0794702</v>
      </c>
      <c r="AX29" s="21">
        <v>8.0</v>
      </c>
      <c r="AY29" s="21">
        <v>6.0</v>
      </c>
      <c r="AZ29" s="5">
        <f t="shared" si="26"/>
        <v>147</v>
      </c>
      <c r="BA29" s="5">
        <f t="shared" si="27"/>
        <v>87.5</v>
      </c>
      <c r="BB29" s="21">
        <v>5.0</v>
      </c>
      <c r="BC29" s="21">
        <v>8.0</v>
      </c>
      <c r="BD29" s="5">
        <f t="shared" si="28"/>
        <v>160</v>
      </c>
      <c r="BE29" s="5">
        <f t="shared" si="29"/>
        <v>86.48648649</v>
      </c>
      <c r="BF29" s="21">
        <v>6.0</v>
      </c>
      <c r="BG29" s="21">
        <v>8.0</v>
      </c>
      <c r="BH29" s="5">
        <f t="shared" si="30"/>
        <v>174</v>
      </c>
      <c r="BI29" s="5">
        <f t="shared" si="31"/>
        <v>84.87804878</v>
      </c>
      <c r="BJ29" s="21">
        <v>6.0</v>
      </c>
      <c r="BK29" s="21">
        <v>12.0</v>
      </c>
      <c r="BL29" s="5">
        <f t="shared" si="32"/>
        <v>192</v>
      </c>
      <c r="BM29" s="5">
        <f t="shared" si="33"/>
        <v>84.95575221</v>
      </c>
      <c r="BN29" s="21">
        <v>2.0</v>
      </c>
      <c r="BO29" s="21">
        <v>1.0</v>
      </c>
      <c r="BP29" s="5">
        <f t="shared" si="34"/>
        <v>195</v>
      </c>
      <c r="BQ29" s="5">
        <f t="shared" si="35"/>
        <v>85.15283843</v>
      </c>
      <c r="BR29" s="5"/>
      <c r="BS29" s="5"/>
    </row>
    <row r="30">
      <c r="A30" s="10">
        <v>25.0</v>
      </c>
      <c r="B30" s="8" t="s">
        <v>46</v>
      </c>
      <c r="C30" s="10">
        <v>7.0</v>
      </c>
      <c r="D30" s="8">
        <v>9.0</v>
      </c>
      <c r="E30" s="8">
        <f t="shared" si="2"/>
        <v>16</v>
      </c>
      <c r="F30" s="8">
        <f t="shared" si="3"/>
        <v>100</v>
      </c>
      <c r="G30" s="8">
        <v>4.0</v>
      </c>
      <c r="H30" s="8">
        <v>8.0</v>
      </c>
      <c r="I30" s="13">
        <f t="shared" si="4"/>
        <v>12</v>
      </c>
      <c r="J30" s="35">
        <f t="shared" si="5"/>
        <v>28</v>
      </c>
      <c r="K30" s="35">
        <f t="shared" si="6"/>
        <v>93.33333333</v>
      </c>
      <c r="L30" s="34">
        <v>3.0</v>
      </c>
      <c r="M30" s="34">
        <v>5.0</v>
      </c>
      <c r="N30" s="8">
        <f t="shared" si="7"/>
        <v>36</v>
      </c>
      <c r="O30" s="8">
        <f t="shared" si="8"/>
        <v>87.80487805</v>
      </c>
      <c r="P30" s="15">
        <v>4.0</v>
      </c>
      <c r="Q30" s="15">
        <v>6.0</v>
      </c>
      <c r="R30" s="13">
        <f t="shared" si="9"/>
        <v>46</v>
      </c>
      <c r="S30" s="13">
        <f t="shared" si="10"/>
        <v>85.18518519</v>
      </c>
      <c r="T30" s="15">
        <v>8.0</v>
      </c>
      <c r="U30" s="15">
        <v>7.0</v>
      </c>
      <c r="V30" s="13">
        <f t="shared" si="11"/>
        <v>61</v>
      </c>
      <c r="W30" s="13">
        <f t="shared" si="12"/>
        <v>87.14285714</v>
      </c>
      <c r="X30" s="15">
        <v>5.0</v>
      </c>
      <c r="Y30" s="15">
        <v>5.0</v>
      </c>
      <c r="Z30" s="13">
        <f t="shared" si="13"/>
        <v>71</v>
      </c>
      <c r="AA30" s="13">
        <f t="shared" si="14"/>
        <v>85.54216867</v>
      </c>
      <c r="AB30" s="15">
        <v>6.0</v>
      </c>
      <c r="AC30" s="15">
        <v>4.0</v>
      </c>
      <c r="AD30" s="13">
        <f t="shared" si="15"/>
        <v>81</v>
      </c>
      <c r="AE30" s="13">
        <f t="shared" si="16"/>
        <v>85.26315789</v>
      </c>
      <c r="AF30" s="21">
        <v>2.0</v>
      </c>
      <c r="AG30" s="21">
        <v>3.0</v>
      </c>
      <c r="AH30" s="5">
        <f t="shared" si="17"/>
        <v>86</v>
      </c>
      <c r="AI30" s="5">
        <f t="shared" si="18"/>
        <v>86</v>
      </c>
      <c r="AJ30" s="21">
        <v>6.0</v>
      </c>
      <c r="AK30" s="21">
        <v>8.0</v>
      </c>
      <c r="AL30" s="5">
        <f t="shared" si="19"/>
        <v>100</v>
      </c>
      <c r="AM30" s="5">
        <f t="shared" si="20"/>
        <v>87.71929825</v>
      </c>
      <c r="AN30" s="23">
        <f t="shared" ref="AN30:AO30" si="59">C30+G30+L30+P30+T30+X30+AB30+AF30</f>
        <v>39</v>
      </c>
      <c r="AO30" s="24">
        <f t="shared" si="59"/>
        <v>47</v>
      </c>
      <c r="AP30" s="21">
        <v>7.0</v>
      </c>
      <c r="AQ30" s="21">
        <v>11.0</v>
      </c>
      <c r="AR30" s="5">
        <f t="shared" si="22"/>
        <v>118</v>
      </c>
      <c r="AS30" s="5">
        <f t="shared" si="23"/>
        <v>87.40740741</v>
      </c>
      <c r="AT30" s="21">
        <v>8.0</v>
      </c>
      <c r="AU30" s="21">
        <v>8.0</v>
      </c>
      <c r="AV30" s="5">
        <f t="shared" si="24"/>
        <v>134</v>
      </c>
      <c r="AW30" s="21">
        <f t="shared" si="25"/>
        <v>88.74172185</v>
      </c>
      <c r="AX30" s="21">
        <v>9.0</v>
      </c>
      <c r="AY30" s="21">
        <v>8.0</v>
      </c>
      <c r="AZ30" s="5">
        <f t="shared" si="26"/>
        <v>151</v>
      </c>
      <c r="BA30" s="5">
        <f t="shared" si="27"/>
        <v>89.88095238</v>
      </c>
      <c r="BB30" s="21">
        <v>5.0</v>
      </c>
      <c r="BC30" s="21">
        <v>8.0</v>
      </c>
      <c r="BD30" s="5">
        <f t="shared" si="28"/>
        <v>164</v>
      </c>
      <c r="BE30" s="5">
        <f t="shared" si="29"/>
        <v>88.64864865</v>
      </c>
      <c r="BF30" s="21">
        <v>10.0</v>
      </c>
      <c r="BG30" s="21">
        <v>10.0</v>
      </c>
      <c r="BH30" s="5">
        <f t="shared" si="30"/>
        <v>184</v>
      </c>
      <c r="BI30" s="5">
        <f t="shared" si="31"/>
        <v>89.75609756</v>
      </c>
      <c r="BJ30" s="21">
        <v>6.0</v>
      </c>
      <c r="BK30" s="21">
        <v>14.0</v>
      </c>
      <c r="BL30" s="5">
        <f t="shared" si="32"/>
        <v>204</v>
      </c>
      <c r="BM30" s="5">
        <f t="shared" si="33"/>
        <v>90.26548673</v>
      </c>
      <c r="BN30" s="21">
        <v>2.0</v>
      </c>
      <c r="BO30" s="21">
        <v>1.0</v>
      </c>
      <c r="BP30" s="5">
        <f t="shared" si="34"/>
        <v>207</v>
      </c>
      <c r="BQ30" s="5">
        <f t="shared" si="35"/>
        <v>90.3930131</v>
      </c>
      <c r="BR30" s="5"/>
      <c r="BS30" s="5"/>
    </row>
    <row r="31">
      <c r="A31" s="10">
        <v>26.0</v>
      </c>
      <c r="B31" s="8" t="s">
        <v>47</v>
      </c>
      <c r="C31" s="10">
        <v>7.0</v>
      </c>
      <c r="D31" s="8">
        <v>9.0</v>
      </c>
      <c r="E31" s="8">
        <f t="shared" si="2"/>
        <v>16</v>
      </c>
      <c r="F31" s="8">
        <f t="shared" si="3"/>
        <v>100</v>
      </c>
      <c r="G31" s="8">
        <v>5.0</v>
      </c>
      <c r="H31" s="8">
        <v>9.0</v>
      </c>
      <c r="I31" s="13">
        <f t="shared" si="4"/>
        <v>14</v>
      </c>
      <c r="J31" s="35">
        <f t="shared" si="5"/>
        <v>30</v>
      </c>
      <c r="K31" s="35">
        <f t="shared" si="6"/>
        <v>100</v>
      </c>
      <c r="L31" s="34">
        <v>5.0</v>
      </c>
      <c r="M31" s="34">
        <v>6.0</v>
      </c>
      <c r="N31" s="8">
        <f t="shared" si="7"/>
        <v>41</v>
      </c>
      <c r="O31" s="8">
        <f t="shared" si="8"/>
        <v>100</v>
      </c>
      <c r="P31" s="15">
        <v>5.0</v>
      </c>
      <c r="Q31" s="15">
        <v>7.0</v>
      </c>
      <c r="R31" s="13">
        <f t="shared" si="9"/>
        <v>53</v>
      </c>
      <c r="S31" s="13">
        <f t="shared" si="10"/>
        <v>98.14814815</v>
      </c>
      <c r="T31" s="15">
        <v>8.0</v>
      </c>
      <c r="U31" s="15">
        <v>8.0</v>
      </c>
      <c r="V31" s="13">
        <f t="shared" si="11"/>
        <v>69</v>
      </c>
      <c r="W31" s="13">
        <f t="shared" si="12"/>
        <v>98.57142857</v>
      </c>
      <c r="X31" s="15">
        <v>6.0</v>
      </c>
      <c r="Y31" s="15">
        <v>6.0</v>
      </c>
      <c r="Z31" s="13">
        <f t="shared" si="13"/>
        <v>81</v>
      </c>
      <c r="AA31" s="13">
        <f t="shared" si="14"/>
        <v>97.59036145</v>
      </c>
      <c r="AB31" s="15">
        <v>6.0</v>
      </c>
      <c r="AC31" s="15">
        <v>4.0</v>
      </c>
      <c r="AD31" s="13">
        <f t="shared" si="15"/>
        <v>91</v>
      </c>
      <c r="AE31" s="13">
        <f t="shared" si="16"/>
        <v>95.78947368</v>
      </c>
      <c r="AF31" s="21">
        <v>2.0</v>
      </c>
      <c r="AG31" s="21">
        <v>3.0</v>
      </c>
      <c r="AH31" s="5">
        <f t="shared" si="17"/>
        <v>96</v>
      </c>
      <c r="AI31" s="5">
        <f t="shared" si="18"/>
        <v>96</v>
      </c>
      <c r="AJ31" s="21">
        <v>6.0</v>
      </c>
      <c r="AK31" s="21">
        <v>8.0</v>
      </c>
      <c r="AL31" s="5">
        <f t="shared" si="19"/>
        <v>110</v>
      </c>
      <c r="AM31" s="5">
        <f t="shared" si="20"/>
        <v>96.49122807</v>
      </c>
      <c r="AN31" s="23">
        <f t="shared" ref="AN31:AO31" si="60">C31+G31+L31+P31+T31+X31+AB31+AF31</f>
        <v>44</v>
      </c>
      <c r="AO31" s="24">
        <f t="shared" si="60"/>
        <v>52</v>
      </c>
      <c r="AP31" s="21">
        <v>8.0</v>
      </c>
      <c r="AQ31" s="21">
        <v>13.0</v>
      </c>
      <c r="AR31" s="5">
        <f t="shared" si="22"/>
        <v>131</v>
      </c>
      <c r="AS31" s="5">
        <f t="shared" si="23"/>
        <v>97.03703704</v>
      </c>
      <c r="AT31" s="21">
        <v>7.0</v>
      </c>
      <c r="AU31" s="21">
        <v>8.0</v>
      </c>
      <c r="AV31" s="5">
        <f t="shared" si="24"/>
        <v>146</v>
      </c>
      <c r="AW31" s="21">
        <f t="shared" si="25"/>
        <v>96.68874172</v>
      </c>
      <c r="AX31" s="21">
        <v>9.0</v>
      </c>
      <c r="AY31" s="21">
        <v>8.0</v>
      </c>
      <c r="AZ31" s="5">
        <f t="shared" si="26"/>
        <v>163</v>
      </c>
      <c r="BA31" s="5">
        <f t="shared" si="27"/>
        <v>97.02380952</v>
      </c>
      <c r="BB31" s="21">
        <v>7.0</v>
      </c>
      <c r="BC31" s="21">
        <v>9.0</v>
      </c>
      <c r="BD31" s="5">
        <f t="shared" si="28"/>
        <v>179</v>
      </c>
      <c r="BE31" s="5">
        <f t="shared" si="29"/>
        <v>96.75675676</v>
      </c>
      <c r="BF31" s="21">
        <v>10.0</v>
      </c>
      <c r="BG31" s="21">
        <v>10.0</v>
      </c>
      <c r="BH31" s="5">
        <f t="shared" si="30"/>
        <v>199</v>
      </c>
      <c r="BI31" s="5">
        <f t="shared" si="31"/>
        <v>97.07317073</v>
      </c>
      <c r="BJ31" s="21">
        <v>7.0</v>
      </c>
      <c r="BK31" s="21">
        <v>13.0</v>
      </c>
      <c r="BL31" s="5">
        <f t="shared" si="32"/>
        <v>219</v>
      </c>
      <c r="BM31" s="5">
        <f t="shared" si="33"/>
        <v>96.90265487</v>
      </c>
      <c r="BN31" s="21">
        <v>2.0</v>
      </c>
      <c r="BO31" s="21">
        <v>1.0</v>
      </c>
      <c r="BP31" s="5">
        <f t="shared" si="34"/>
        <v>222</v>
      </c>
      <c r="BQ31" s="5">
        <f t="shared" si="35"/>
        <v>96.94323144</v>
      </c>
      <c r="BR31" s="5"/>
      <c r="BS31" s="5"/>
    </row>
    <row r="32">
      <c r="A32" s="10">
        <v>27.0</v>
      </c>
      <c r="B32" s="8" t="s">
        <v>48</v>
      </c>
      <c r="C32" s="10">
        <v>5.0</v>
      </c>
      <c r="D32" s="8">
        <v>7.0</v>
      </c>
      <c r="E32" s="8">
        <f t="shared" si="2"/>
        <v>12</v>
      </c>
      <c r="F32" s="8">
        <f t="shared" si="3"/>
        <v>75</v>
      </c>
      <c r="G32" s="8">
        <v>4.0</v>
      </c>
      <c r="H32" s="8">
        <v>8.0</v>
      </c>
      <c r="I32" s="13">
        <f t="shared" si="4"/>
        <v>12</v>
      </c>
      <c r="J32" s="35">
        <f t="shared" si="5"/>
        <v>24</v>
      </c>
      <c r="K32" s="35">
        <f t="shared" si="6"/>
        <v>80</v>
      </c>
      <c r="L32" s="34">
        <v>4.0</v>
      </c>
      <c r="M32" s="34">
        <v>3.0</v>
      </c>
      <c r="N32" s="8">
        <f t="shared" si="7"/>
        <v>31</v>
      </c>
      <c r="O32" s="8">
        <f t="shared" si="8"/>
        <v>75.6097561</v>
      </c>
      <c r="P32" s="15">
        <v>2.0</v>
      </c>
      <c r="Q32" s="15">
        <v>5.0</v>
      </c>
      <c r="R32" s="13">
        <f t="shared" si="9"/>
        <v>38</v>
      </c>
      <c r="S32" s="41">
        <f t="shared" si="10"/>
        <v>70.37037037</v>
      </c>
      <c r="T32" s="15">
        <v>6.0</v>
      </c>
      <c r="U32" s="15">
        <v>6.0</v>
      </c>
      <c r="V32" s="13">
        <f t="shared" si="11"/>
        <v>50</v>
      </c>
      <c r="W32" s="41">
        <f t="shared" si="12"/>
        <v>71.42857143</v>
      </c>
      <c r="X32" s="15">
        <v>6.0</v>
      </c>
      <c r="Y32" s="15">
        <v>7.0</v>
      </c>
      <c r="Z32" s="13">
        <f t="shared" si="13"/>
        <v>63</v>
      </c>
      <c r="AA32" s="13">
        <f t="shared" si="14"/>
        <v>75.90361446</v>
      </c>
      <c r="AB32" s="15">
        <v>5.0</v>
      </c>
      <c r="AC32" s="15">
        <v>5.0</v>
      </c>
      <c r="AD32" s="13">
        <f t="shared" si="15"/>
        <v>73</v>
      </c>
      <c r="AE32" s="13">
        <f t="shared" si="16"/>
        <v>76.84210526</v>
      </c>
      <c r="AF32" s="21">
        <v>2.0</v>
      </c>
      <c r="AG32" s="21">
        <v>2.0</v>
      </c>
      <c r="AH32" s="5">
        <f t="shared" si="17"/>
        <v>77</v>
      </c>
      <c r="AI32" s="5">
        <f t="shared" si="18"/>
        <v>77</v>
      </c>
      <c r="AJ32" s="21">
        <v>6.0</v>
      </c>
      <c r="AK32" s="21">
        <v>7.0</v>
      </c>
      <c r="AL32" s="5">
        <f t="shared" si="19"/>
        <v>90</v>
      </c>
      <c r="AM32" s="5">
        <f t="shared" si="20"/>
        <v>78.94736842</v>
      </c>
      <c r="AN32" s="23">
        <f t="shared" ref="AN32:AO32" si="61">C32+G32+L32+P32+T32+X32+AB32+AF32</f>
        <v>34</v>
      </c>
      <c r="AO32" s="24">
        <f t="shared" si="61"/>
        <v>43</v>
      </c>
      <c r="AP32" s="21">
        <v>8.0</v>
      </c>
      <c r="AQ32" s="21">
        <v>13.0</v>
      </c>
      <c r="AR32" s="5">
        <f t="shared" si="22"/>
        <v>111</v>
      </c>
      <c r="AS32" s="5">
        <f t="shared" si="23"/>
        <v>82.22222222</v>
      </c>
      <c r="AT32" s="21">
        <v>8.0</v>
      </c>
      <c r="AU32" s="21">
        <v>8.0</v>
      </c>
      <c r="AV32" s="5">
        <f t="shared" si="24"/>
        <v>127</v>
      </c>
      <c r="AW32" s="21">
        <f t="shared" si="25"/>
        <v>84.10596026</v>
      </c>
      <c r="AX32" s="21">
        <v>9.0</v>
      </c>
      <c r="AY32" s="21">
        <v>8.0</v>
      </c>
      <c r="AZ32" s="5">
        <f t="shared" si="26"/>
        <v>144</v>
      </c>
      <c r="BA32" s="5">
        <f t="shared" si="27"/>
        <v>85.71428571</v>
      </c>
      <c r="BB32" s="21">
        <v>6.0</v>
      </c>
      <c r="BC32" s="21">
        <v>9.0</v>
      </c>
      <c r="BD32" s="5">
        <f t="shared" si="28"/>
        <v>159</v>
      </c>
      <c r="BE32" s="5">
        <f t="shared" si="29"/>
        <v>85.94594595</v>
      </c>
      <c r="BF32" s="21">
        <v>10.0</v>
      </c>
      <c r="BG32" s="21">
        <v>10.0</v>
      </c>
      <c r="BH32" s="5">
        <f t="shared" si="30"/>
        <v>179</v>
      </c>
      <c r="BI32" s="5">
        <f t="shared" si="31"/>
        <v>87.31707317</v>
      </c>
      <c r="BJ32" s="21">
        <v>7.0</v>
      </c>
      <c r="BK32" s="21">
        <v>13.0</v>
      </c>
      <c r="BL32" s="5">
        <f t="shared" si="32"/>
        <v>199</v>
      </c>
      <c r="BM32" s="5">
        <f t="shared" si="33"/>
        <v>88.05309735</v>
      </c>
      <c r="BN32" s="21">
        <v>2.0</v>
      </c>
      <c r="BO32" s="21">
        <v>1.0</v>
      </c>
      <c r="BP32" s="5">
        <f t="shared" si="34"/>
        <v>202</v>
      </c>
      <c r="BQ32" s="5">
        <f t="shared" si="35"/>
        <v>88.20960699</v>
      </c>
      <c r="BR32" s="5"/>
      <c r="BS32" s="5"/>
    </row>
    <row r="33">
      <c r="A33" s="10">
        <v>28.0</v>
      </c>
      <c r="B33" s="8" t="s">
        <v>49</v>
      </c>
      <c r="C33" s="10">
        <v>7.0</v>
      </c>
      <c r="D33" s="8">
        <v>5.0</v>
      </c>
      <c r="E33" s="8">
        <f t="shared" si="2"/>
        <v>12</v>
      </c>
      <c r="F33" s="8">
        <f t="shared" si="3"/>
        <v>75</v>
      </c>
      <c r="G33" s="8">
        <v>4.0</v>
      </c>
      <c r="H33" s="8">
        <v>6.0</v>
      </c>
      <c r="I33" s="13">
        <f t="shared" si="4"/>
        <v>10</v>
      </c>
      <c r="J33" s="35">
        <f t="shared" si="5"/>
        <v>22</v>
      </c>
      <c r="K33" s="76">
        <f t="shared" si="6"/>
        <v>73.33333333</v>
      </c>
      <c r="L33" s="34">
        <v>3.0</v>
      </c>
      <c r="M33" s="34">
        <v>5.0</v>
      </c>
      <c r="N33" s="8">
        <f t="shared" si="7"/>
        <v>30</v>
      </c>
      <c r="O33" s="39">
        <f t="shared" si="8"/>
        <v>73.17073171</v>
      </c>
      <c r="P33" s="15">
        <v>4.0</v>
      </c>
      <c r="Q33" s="15">
        <v>8.0</v>
      </c>
      <c r="R33" s="13">
        <f t="shared" si="9"/>
        <v>42</v>
      </c>
      <c r="S33" s="13">
        <f t="shared" si="10"/>
        <v>77.77777778</v>
      </c>
      <c r="T33" s="15">
        <v>4.0</v>
      </c>
      <c r="U33" s="15">
        <v>5.0</v>
      </c>
      <c r="V33" s="13">
        <f t="shared" si="11"/>
        <v>51</v>
      </c>
      <c r="W33" s="41">
        <f t="shared" si="12"/>
        <v>72.85714286</v>
      </c>
      <c r="X33" s="15">
        <v>6.0</v>
      </c>
      <c r="Y33" s="15">
        <v>5.0</v>
      </c>
      <c r="Z33" s="13">
        <f t="shared" si="13"/>
        <v>62</v>
      </c>
      <c r="AA33" s="41">
        <f t="shared" si="14"/>
        <v>74.69879518</v>
      </c>
      <c r="AB33" s="15">
        <v>7.0</v>
      </c>
      <c r="AC33" s="15">
        <v>5.0</v>
      </c>
      <c r="AD33" s="13">
        <f t="shared" si="15"/>
        <v>74</v>
      </c>
      <c r="AE33" s="13">
        <f t="shared" si="16"/>
        <v>77.89473684</v>
      </c>
      <c r="AF33" s="21">
        <v>0.0</v>
      </c>
      <c r="AG33" s="21">
        <v>3.0</v>
      </c>
      <c r="AH33" s="5">
        <f t="shared" si="17"/>
        <v>77</v>
      </c>
      <c r="AI33" s="5">
        <f t="shared" si="18"/>
        <v>77</v>
      </c>
      <c r="AJ33" s="21">
        <v>6.0</v>
      </c>
      <c r="AK33" s="21">
        <v>7.0</v>
      </c>
      <c r="AL33" s="5">
        <f t="shared" si="19"/>
        <v>90</v>
      </c>
      <c r="AM33" s="5">
        <f t="shared" si="20"/>
        <v>78.94736842</v>
      </c>
      <c r="AN33" s="23">
        <f t="shared" ref="AN33:AO33" si="62">C33+G33+L33+P33+T33+X33+AB33+AF33</f>
        <v>35</v>
      </c>
      <c r="AO33" s="24">
        <f t="shared" si="62"/>
        <v>42</v>
      </c>
      <c r="AP33" s="21">
        <v>6.0</v>
      </c>
      <c r="AQ33" s="21">
        <v>11.0</v>
      </c>
      <c r="AR33" s="5">
        <f t="shared" si="22"/>
        <v>107</v>
      </c>
      <c r="AS33" s="5">
        <f t="shared" si="23"/>
        <v>79.25925926</v>
      </c>
      <c r="AT33" s="21">
        <v>6.0</v>
      </c>
      <c r="AU33" s="21">
        <v>6.0</v>
      </c>
      <c r="AV33" s="5">
        <f t="shared" si="24"/>
        <v>119</v>
      </c>
      <c r="AW33" s="21">
        <f t="shared" si="25"/>
        <v>78.80794702</v>
      </c>
      <c r="AX33" s="21">
        <v>9.0</v>
      </c>
      <c r="AY33" s="21">
        <v>7.0</v>
      </c>
      <c r="AZ33" s="5">
        <f t="shared" si="26"/>
        <v>135</v>
      </c>
      <c r="BA33" s="5">
        <f t="shared" si="27"/>
        <v>80.35714286</v>
      </c>
      <c r="BB33" s="21">
        <v>6.0</v>
      </c>
      <c r="BC33" s="21">
        <v>7.0</v>
      </c>
      <c r="BD33" s="5">
        <f t="shared" si="28"/>
        <v>148</v>
      </c>
      <c r="BE33" s="5">
        <f t="shared" si="29"/>
        <v>80</v>
      </c>
      <c r="BF33" s="21">
        <v>8.0</v>
      </c>
      <c r="BG33" s="21">
        <v>9.0</v>
      </c>
      <c r="BH33" s="5">
        <f t="shared" si="30"/>
        <v>165</v>
      </c>
      <c r="BI33" s="5">
        <f t="shared" si="31"/>
        <v>80.48780488</v>
      </c>
      <c r="BJ33" s="21">
        <v>5.0</v>
      </c>
      <c r="BK33" s="21">
        <v>10.0</v>
      </c>
      <c r="BL33" s="5">
        <f t="shared" si="32"/>
        <v>180</v>
      </c>
      <c r="BM33" s="5">
        <f t="shared" si="33"/>
        <v>79.6460177</v>
      </c>
      <c r="BN33" s="21">
        <v>0.0</v>
      </c>
      <c r="BO33" s="21">
        <v>0.0</v>
      </c>
      <c r="BP33" s="5">
        <f t="shared" si="34"/>
        <v>180</v>
      </c>
      <c r="BQ33" s="5">
        <f t="shared" si="35"/>
        <v>78.60262009</v>
      </c>
      <c r="BR33" s="5"/>
      <c r="BS33" s="5"/>
    </row>
    <row r="34">
      <c r="A34" s="10">
        <v>29.0</v>
      </c>
      <c r="B34" s="8" t="s">
        <v>50</v>
      </c>
      <c r="C34" s="10">
        <v>6.0</v>
      </c>
      <c r="D34" s="8">
        <v>6.0</v>
      </c>
      <c r="E34" s="8">
        <f t="shared" si="2"/>
        <v>12</v>
      </c>
      <c r="F34" s="8">
        <f t="shared" si="3"/>
        <v>75</v>
      </c>
      <c r="G34" s="8">
        <v>5.0</v>
      </c>
      <c r="H34" s="8">
        <v>9.0</v>
      </c>
      <c r="I34" s="13">
        <f t="shared" si="4"/>
        <v>14</v>
      </c>
      <c r="J34" s="35">
        <f t="shared" si="5"/>
        <v>26</v>
      </c>
      <c r="K34" s="35">
        <f t="shared" si="6"/>
        <v>86.66666667</v>
      </c>
      <c r="L34" s="34">
        <v>5.0</v>
      </c>
      <c r="M34" s="34">
        <v>6.0</v>
      </c>
      <c r="N34" s="8">
        <f t="shared" si="7"/>
        <v>37</v>
      </c>
      <c r="O34" s="8">
        <f t="shared" si="8"/>
        <v>90.24390244</v>
      </c>
      <c r="P34" s="15">
        <v>5.0</v>
      </c>
      <c r="Q34" s="15">
        <v>8.0</v>
      </c>
      <c r="R34" s="13">
        <f t="shared" si="9"/>
        <v>50</v>
      </c>
      <c r="S34" s="13">
        <f t="shared" si="10"/>
        <v>92.59259259</v>
      </c>
      <c r="T34" s="15">
        <v>6.0</v>
      </c>
      <c r="U34" s="15">
        <v>8.0</v>
      </c>
      <c r="V34" s="13">
        <f t="shared" si="11"/>
        <v>64</v>
      </c>
      <c r="W34" s="13">
        <f t="shared" si="12"/>
        <v>91.42857143</v>
      </c>
      <c r="X34" s="15">
        <v>3.0</v>
      </c>
      <c r="Y34" s="15">
        <v>3.0</v>
      </c>
      <c r="Z34" s="13">
        <f t="shared" si="13"/>
        <v>70</v>
      </c>
      <c r="AA34" s="13">
        <f t="shared" si="14"/>
        <v>84.3373494</v>
      </c>
      <c r="AB34" s="15">
        <v>7.0</v>
      </c>
      <c r="AC34" s="15">
        <v>4.0</v>
      </c>
      <c r="AD34" s="13">
        <f t="shared" si="15"/>
        <v>81</v>
      </c>
      <c r="AE34" s="13">
        <f t="shared" si="16"/>
        <v>85.26315789</v>
      </c>
      <c r="AF34" s="21">
        <v>2.0</v>
      </c>
      <c r="AG34" s="21">
        <v>3.0</v>
      </c>
      <c r="AH34" s="5">
        <f t="shared" si="17"/>
        <v>86</v>
      </c>
      <c r="AI34" s="5">
        <f t="shared" si="18"/>
        <v>86</v>
      </c>
      <c r="AJ34" s="21">
        <v>5.0</v>
      </c>
      <c r="AK34" s="21">
        <v>8.0</v>
      </c>
      <c r="AL34" s="5">
        <f t="shared" si="19"/>
        <v>99</v>
      </c>
      <c r="AM34" s="5">
        <f t="shared" si="20"/>
        <v>86.84210526</v>
      </c>
      <c r="AN34" s="23">
        <f t="shared" ref="AN34:AO34" si="63">C34+G34+L34+P34+T34+X34+AB34+AF34</f>
        <v>39</v>
      </c>
      <c r="AO34" s="24">
        <f t="shared" si="63"/>
        <v>47</v>
      </c>
      <c r="AP34" s="21">
        <v>8.0</v>
      </c>
      <c r="AQ34" s="21">
        <v>13.0</v>
      </c>
      <c r="AR34" s="5">
        <f t="shared" si="22"/>
        <v>120</v>
      </c>
      <c r="AS34" s="5">
        <f t="shared" si="23"/>
        <v>88.88888889</v>
      </c>
      <c r="AT34" s="21">
        <v>6.0</v>
      </c>
      <c r="AU34" s="21">
        <v>5.0</v>
      </c>
      <c r="AV34" s="5">
        <f t="shared" si="24"/>
        <v>131</v>
      </c>
      <c r="AW34" s="21">
        <f t="shared" si="25"/>
        <v>86.75496689</v>
      </c>
      <c r="AX34" s="21">
        <v>8.0</v>
      </c>
      <c r="AY34" s="21">
        <v>6.0</v>
      </c>
      <c r="AZ34" s="5">
        <f t="shared" si="26"/>
        <v>145</v>
      </c>
      <c r="BA34" s="5">
        <f t="shared" si="27"/>
        <v>86.30952381</v>
      </c>
      <c r="BB34" s="21">
        <v>4.0</v>
      </c>
      <c r="BC34" s="21">
        <v>6.0</v>
      </c>
      <c r="BD34" s="5">
        <f t="shared" si="28"/>
        <v>155</v>
      </c>
      <c r="BE34" s="5">
        <f t="shared" si="29"/>
        <v>83.78378378</v>
      </c>
      <c r="BF34" s="21">
        <v>10.0</v>
      </c>
      <c r="BG34" s="21">
        <v>10.0</v>
      </c>
      <c r="BH34" s="5">
        <f t="shared" si="30"/>
        <v>175</v>
      </c>
      <c r="BI34" s="5">
        <f t="shared" si="31"/>
        <v>85.36585366</v>
      </c>
      <c r="BJ34" s="21">
        <v>6.0</v>
      </c>
      <c r="BK34" s="21">
        <v>11.0</v>
      </c>
      <c r="BL34" s="5">
        <f t="shared" si="32"/>
        <v>192</v>
      </c>
      <c r="BM34" s="5">
        <f t="shared" si="33"/>
        <v>84.95575221</v>
      </c>
      <c r="BN34" s="21">
        <v>2.0</v>
      </c>
      <c r="BO34" s="21">
        <v>1.0</v>
      </c>
      <c r="BP34" s="5">
        <f t="shared" si="34"/>
        <v>195</v>
      </c>
      <c r="BQ34" s="5">
        <f t="shared" si="35"/>
        <v>85.15283843</v>
      </c>
      <c r="BR34" s="5"/>
      <c r="BS34" s="5"/>
    </row>
    <row r="35">
      <c r="A35" s="10">
        <v>30.0</v>
      </c>
      <c r="B35" s="8" t="s">
        <v>51</v>
      </c>
      <c r="C35" s="10">
        <v>6.0</v>
      </c>
      <c r="D35" s="8">
        <v>5.0</v>
      </c>
      <c r="E35" s="8">
        <f t="shared" si="2"/>
        <v>11</v>
      </c>
      <c r="F35" s="39">
        <f t="shared" si="3"/>
        <v>68.75</v>
      </c>
      <c r="G35" s="8">
        <v>1.0</v>
      </c>
      <c r="H35" s="8">
        <v>7.0</v>
      </c>
      <c r="I35" s="13">
        <f t="shared" si="4"/>
        <v>8</v>
      </c>
      <c r="J35" s="35">
        <f t="shared" si="5"/>
        <v>19</v>
      </c>
      <c r="K35" s="76">
        <f t="shared" si="6"/>
        <v>63.33333333</v>
      </c>
      <c r="L35" s="34">
        <v>4.0</v>
      </c>
      <c r="M35" s="34">
        <v>6.0</v>
      </c>
      <c r="N35" s="8">
        <f t="shared" si="7"/>
        <v>29</v>
      </c>
      <c r="O35" s="39">
        <f t="shared" si="8"/>
        <v>70.73170732</v>
      </c>
      <c r="P35" s="77">
        <v>0.0</v>
      </c>
      <c r="Q35" s="77">
        <v>0.0</v>
      </c>
      <c r="R35" s="13">
        <f t="shared" si="9"/>
        <v>29</v>
      </c>
      <c r="S35" s="78">
        <f t="shared" si="10"/>
        <v>53.7037037</v>
      </c>
      <c r="T35" s="77">
        <v>0.0</v>
      </c>
      <c r="U35" s="77">
        <v>0.0</v>
      </c>
      <c r="V35" s="13">
        <f t="shared" si="11"/>
        <v>29</v>
      </c>
      <c r="W35" s="78">
        <f t="shared" si="12"/>
        <v>41.42857143</v>
      </c>
      <c r="X35" s="15">
        <v>5.0</v>
      </c>
      <c r="Y35" s="15">
        <v>6.0</v>
      </c>
      <c r="Z35" s="13">
        <f t="shared" si="13"/>
        <v>40</v>
      </c>
      <c r="AA35" s="78">
        <f t="shared" si="14"/>
        <v>48.19277108</v>
      </c>
      <c r="AB35" s="15">
        <v>7.0</v>
      </c>
      <c r="AC35" s="15">
        <v>5.0</v>
      </c>
      <c r="AD35" s="13">
        <f t="shared" si="15"/>
        <v>52</v>
      </c>
      <c r="AE35" s="78">
        <f t="shared" si="16"/>
        <v>54.73684211</v>
      </c>
      <c r="AF35" s="21">
        <v>1.0</v>
      </c>
      <c r="AG35" s="21">
        <v>3.0</v>
      </c>
      <c r="AH35" s="79">
        <f t="shared" si="17"/>
        <v>56</v>
      </c>
      <c r="AI35" s="79">
        <f t="shared" si="18"/>
        <v>56</v>
      </c>
      <c r="AJ35" s="21">
        <v>5.0</v>
      </c>
      <c r="AK35" s="21">
        <v>7.0</v>
      </c>
      <c r="AL35" s="5">
        <f t="shared" si="19"/>
        <v>68</v>
      </c>
      <c r="AM35" s="5">
        <f t="shared" si="20"/>
        <v>59.64912281</v>
      </c>
      <c r="AN35" s="23">
        <f t="shared" ref="AN35:AO35" si="64">C35+G35+L35+P35+T35+X35+AB35+AF35</f>
        <v>24</v>
      </c>
      <c r="AO35" s="24">
        <f t="shared" si="64"/>
        <v>32</v>
      </c>
      <c r="AP35" s="21">
        <v>7.0</v>
      </c>
      <c r="AQ35" s="21">
        <v>9.0</v>
      </c>
      <c r="AR35" s="5">
        <f t="shared" si="22"/>
        <v>84</v>
      </c>
      <c r="AS35" s="79">
        <f t="shared" si="23"/>
        <v>62.22222222</v>
      </c>
      <c r="AT35" s="21">
        <v>0.0</v>
      </c>
      <c r="AU35" s="21">
        <v>0.0</v>
      </c>
      <c r="AV35" s="5">
        <f t="shared" si="24"/>
        <v>84</v>
      </c>
      <c r="AW35" s="81">
        <f t="shared" si="25"/>
        <v>55.62913907</v>
      </c>
      <c r="AX35" s="21">
        <v>0.0</v>
      </c>
      <c r="AY35" s="21">
        <v>0.0</v>
      </c>
      <c r="AZ35" s="5">
        <f t="shared" si="26"/>
        <v>84</v>
      </c>
      <c r="BA35" s="79">
        <f t="shared" si="27"/>
        <v>50</v>
      </c>
      <c r="BB35" s="81">
        <v>0.0</v>
      </c>
      <c r="BC35" s="81">
        <v>0.0</v>
      </c>
      <c r="BD35" s="5">
        <f t="shared" si="28"/>
        <v>84</v>
      </c>
      <c r="BE35" s="79">
        <f t="shared" si="29"/>
        <v>45.40540541</v>
      </c>
      <c r="BF35" s="81">
        <v>0.0</v>
      </c>
      <c r="BG35" s="81">
        <v>0.0</v>
      </c>
      <c r="BH35" s="5">
        <f t="shared" si="30"/>
        <v>84</v>
      </c>
      <c r="BI35" s="5">
        <f t="shared" si="31"/>
        <v>40.97560976</v>
      </c>
      <c r="BJ35" s="81">
        <v>0.0</v>
      </c>
      <c r="BK35" s="81">
        <v>0.0</v>
      </c>
      <c r="BL35" s="5">
        <f t="shared" si="32"/>
        <v>84</v>
      </c>
      <c r="BM35" s="5">
        <f t="shared" si="33"/>
        <v>37.16814159</v>
      </c>
      <c r="BN35" s="21">
        <v>0.0</v>
      </c>
      <c r="BO35" s="21">
        <v>0.0</v>
      </c>
      <c r="BP35" s="5">
        <f t="shared" si="34"/>
        <v>84</v>
      </c>
      <c r="BQ35" s="5">
        <f t="shared" si="35"/>
        <v>36.68122271</v>
      </c>
      <c r="BR35" s="79"/>
      <c r="BS35" s="79"/>
    </row>
    <row r="36">
      <c r="A36" s="10">
        <v>31.0</v>
      </c>
      <c r="B36" s="8" t="s">
        <v>52</v>
      </c>
      <c r="C36" s="10">
        <v>4.0</v>
      </c>
      <c r="D36" s="8">
        <v>7.0</v>
      </c>
      <c r="E36" s="8">
        <f t="shared" si="2"/>
        <v>11</v>
      </c>
      <c r="F36" s="39">
        <f t="shared" si="3"/>
        <v>68.75</v>
      </c>
      <c r="G36" s="8">
        <v>4.0</v>
      </c>
      <c r="H36" s="8">
        <v>8.0</v>
      </c>
      <c r="I36" s="13">
        <f t="shared" si="4"/>
        <v>12</v>
      </c>
      <c r="J36" s="35">
        <f t="shared" si="5"/>
        <v>23</v>
      </c>
      <c r="K36" s="35">
        <f t="shared" si="6"/>
        <v>76.66666667</v>
      </c>
      <c r="L36" s="34">
        <v>4.0</v>
      </c>
      <c r="M36" s="34">
        <v>5.0</v>
      </c>
      <c r="N36" s="8">
        <f t="shared" si="7"/>
        <v>32</v>
      </c>
      <c r="O36" s="8">
        <f t="shared" si="8"/>
        <v>78.04878049</v>
      </c>
      <c r="P36" s="15">
        <v>4.0</v>
      </c>
      <c r="Q36" s="15">
        <v>7.0</v>
      </c>
      <c r="R36" s="13">
        <f t="shared" si="9"/>
        <v>43</v>
      </c>
      <c r="S36" s="13">
        <f t="shared" si="10"/>
        <v>79.62962963</v>
      </c>
      <c r="T36" s="15">
        <v>6.0</v>
      </c>
      <c r="U36" s="15">
        <v>5.0</v>
      </c>
      <c r="V36" s="13">
        <f t="shared" si="11"/>
        <v>54</v>
      </c>
      <c r="W36" s="13">
        <f t="shared" si="12"/>
        <v>77.14285714</v>
      </c>
      <c r="X36" s="15">
        <v>4.0</v>
      </c>
      <c r="Y36" s="15">
        <v>4.0</v>
      </c>
      <c r="Z36" s="13">
        <f t="shared" si="13"/>
        <v>62</v>
      </c>
      <c r="AA36" s="41">
        <f t="shared" si="14"/>
        <v>74.69879518</v>
      </c>
      <c r="AB36" s="15">
        <v>5.0</v>
      </c>
      <c r="AC36" s="15">
        <v>3.0</v>
      </c>
      <c r="AD36" s="13">
        <f t="shared" si="15"/>
        <v>70</v>
      </c>
      <c r="AE36" s="41">
        <f t="shared" si="16"/>
        <v>73.68421053</v>
      </c>
      <c r="AF36" s="21">
        <v>2.0</v>
      </c>
      <c r="AG36" s="21">
        <v>1.0</v>
      </c>
      <c r="AH36" s="44">
        <f t="shared" si="17"/>
        <v>73</v>
      </c>
      <c r="AI36" s="44">
        <f t="shared" si="18"/>
        <v>73</v>
      </c>
      <c r="AJ36" s="21">
        <v>6.0</v>
      </c>
      <c r="AK36" s="21">
        <v>7.0</v>
      </c>
      <c r="AL36" s="5">
        <f t="shared" si="19"/>
        <v>86</v>
      </c>
      <c r="AM36" s="5">
        <f t="shared" si="20"/>
        <v>75.43859649</v>
      </c>
      <c r="AN36" s="23">
        <f t="shared" ref="AN36:AO36" si="65">C36+G36+L36+P36+T36+X36+AB36+AF36</f>
        <v>33</v>
      </c>
      <c r="AO36" s="24">
        <f t="shared" si="65"/>
        <v>40</v>
      </c>
      <c r="AP36" s="21">
        <v>6.0</v>
      </c>
      <c r="AQ36" s="21">
        <v>12.0</v>
      </c>
      <c r="AR36" s="5">
        <f t="shared" si="22"/>
        <v>104</v>
      </c>
      <c r="AS36" s="5">
        <f t="shared" si="23"/>
        <v>77.03703704</v>
      </c>
      <c r="AT36" s="21">
        <v>7.0</v>
      </c>
      <c r="AU36" s="21">
        <v>8.0</v>
      </c>
      <c r="AV36" s="5">
        <f t="shared" si="24"/>
        <v>119</v>
      </c>
      <c r="AW36" s="21">
        <f t="shared" si="25"/>
        <v>78.80794702</v>
      </c>
      <c r="AX36" s="21">
        <v>9.0</v>
      </c>
      <c r="AY36" s="21">
        <v>8.0</v>
      </c>
      <c r="AZ36" s="5">
        <f t="shared" si="26"/>
        <v>136</v>
      </c>
      <c r="BA36" s="5">
        <f t="shared" si="27"/>
        <v>80.95238095</v>
      </c>
      <c r="BB36" s="21">
        <v>6.0</v>
      </c>
      <c r="BC36" s="21">
        <v>6.0</v>
      </c>
      <c r="BD36" s="5">
        <f t="shared" si="28"/>
        <v>148</v>
      </c>
      <c r="BE36" s="5">
        <f t="shared" si="29"/>
        <v>80</v>
      </c>
      <c r="BF36" s="21">
        <v>7.0</v>
      </c>
      <c r="BG36" s="21">
        <v>10.0</v>
      </c>
      <c r="BH36" s="5">
        <f t="shared" si="30"/>
        <v>165</v>
      </c>
      <c r="BI36" s="5">
        <f t="shared" si="31"/>
        <v>80.48780488</v>
      </c>
      <c r="BJ36" s="21">
        <v>6.0</v>
      </c>
      <c r="BK36" s="21">
        <v>14.0</v>
      </c>
      <c r="BL36" s="5">
        <f t="shared" si="32"/>
        <v>185</v>
      </c>
      <c r="BM36" s="5">
        <f t="shared" si="33"/>
        <v>81.85840708</v>
      </c>
      <c r="BN36" s="21">
        <v>2.0</v>
      </c>
      <c r="BO36" s="21">
        <v>1.0</v>
      </c>
      <c r="BP36" s="5">
        <f t="shared" si="34"/>
        <v>188</v>
      </c>
      <c r="BQ36" s="5">
        <f t="shared" si="35"/>
        <v>82.09606987</v>
      </c>
      <c r="BR36" s="5"/>
      <c r="BS36" s="5"/>
    </row>
    <row r="37">
      <c r="A37" s="10">
        <v>32.0</v>
      </c>
      <c r="B37" s="8" t="s">
        <v>53</v>
      </c>
      <c r="C37" s="10">
        <v>5.0</v>
      </c>
      <c r="D37" s="8">
        <v>8.0</v>
      </c>
      <c r="E37" s="8">
        <f t="shared" si="2"/>
        <v>13</v>
      </c>
      <c r="F37" s="8">
        <f t="shared" si="3"/>
        <v>81.25</v>
      </c>
      <c r="G37" s="8">
        <v>5.0</v>
      </c>
      <c r="H37" s="8">
        <v>9.0</v>
      </c>
      <c r="I37" s="13">
        <f t="shared" si="4"/>
        <v>14</v>
      </c>
      <c r="J37" s="35">
        <f t="shared" si="5"/>
        <v>27</v>
      </c>
      <c r="K37" s="35">
        <f t="shared" si="6"/>
        <v>90</v>
      </c>
      <c r="L37" s="34">
        <v>5.0</v>
      </c>
      <c r="M37" s="34">
        <v>4.0</v>
      </c>
      <c r="N37" s="8">
        <f t="shared" si="7"/>
        <v>36</v>
      </c>
      <c r="O37" s="8">
        <f t="shared" si="8"/>
        <v>87.80487805</v>
      </c>
      <c r="P37" s="15">
        <v>4.0</v>
      </c>
      <c r="Q37" s="15">
        <v>7.0</v>
      </c>
      <c r="R37" s="13">
        <f t="shared" si="9"/>
        <v>47</v>
      </c>
      <c r="S37" s="13">
        <f t="shared" si="10"/>
        <v>87.03703704</v>
      </c>
      <c r="T37" s="15">
        <v>5.0</v>
      </c>
      <c r="U37" s="15">
        <v>6.0</v>
      </c>
      <c r="V37" s="13">
        <f t="shared" si="11"/>
        <v>58</v>
      </c>
      <c r="W37" s="13">
        <f t="shared" si="12"/>
        <v>82.85714286</v>
      </c>
      <c r="X37" s="15">
        <v>5.0</v>
      </c>
      <c r="Y37" s="15">
        <v>6.0</v>
      </c>
      <c r="Z37" s="13">
        <f t="shared" si="13"/>
        <v>69</v>
      </c>
      <c r="AA37" s="13">
        <f t="shared" si="14"/>
        <v>83.13253012</v>
      </c>
      <c r="AB37" s="15">
        <v>5.0</v>
      </c>
      <c r="AC37" s="15">
        <v>4.0</v>
      </c>
      <c r="AD37" s="13">
        <f t="shared" si="15"/>
        <v>78</v>
      </c>
      <c r="AE37" s="13">
        <f t="shared" si="16"/>
        <v>82.10526316</v>
      </c>
      <c r="AF37" s="21">
        <v>2.0</v>
      </c>
      <c r="AG37" s="21">
        <v>3.0</v>
      </c>
      <c r="AH37" s="5">
        <f t="shared" si="17"/>
        <v>83</v>
      </c>
      <c r="AI37" s="5">
        <f t="shared" si="18"/>
        <v>83</v>
      </c>
      <c r="AJ37" s="21">
        <v>5.0</v>
      </c>
      <c r="AK37" s="21">
        <v>8.0</v>
      </c>
      <c r="AL37" s="5">
        <f t="shared" si="19"/>
        <v>96</v>
      </c>
      <c r="AM37" s="5">
        <f t="shared" si="20"/>
        <v>84.21052632</v>
      </c>
      <c r="AN37" s="23">
        <f t="shared" ref="AN37:AO37" si="66">C37+G37+L37+P37+T37+X37+AB37+AF37</f>
        <v>36</v>
      </c>
      <c r="AO37" s="24">
        <f t="shared" si="66"/>
        <v>47</v>
      </c>
      <c r="AP37" s="21">
        <v>7.0</v>
      </c>
      <c r="AQ37" s="21">
        <v>10.0</v>
      </c>
      <c r="AR37" s="5">
        <f t="shared" si="22"/>
        <v>113</v>
      </c>
      <c r="AS37" s="5">
        <f t="shared" si="23"/>
        <v>83.7037037</v>
      </c>
      <c r="AT37" s="21">
        <v>8.0</v>
      </c>
      <c r="AU37" s="21">
        <v>8.0</v>
      </c>
      <c r="AV37" s="5">
        <f t="shared" si="24"/>
        <v>129</v>
      </c>
      <c r="AW37" s="21">
        <f t="shared" si="25"/>
        <v>85.43046358</v>
      </c>
      <c r="AX37" s="21">
        <v>7.0</v>
      </c>
      <c r="AY37" s="21">
        <v>5.0</v>
      </c>
      <c r="AZ37" s="5">
        <f t="shared" si="26"/>
        <v>141</v>
      </c>
      <c r="BA37" s="5">
        <f t="shared" si="27"/>
        <v>83.92857143</v>
      </c>
      <c r="BB37" s="21">
        <v>6.0</v>
      </c>
      <c r="BC37" s="21">
        <v>8.0</v>
      </c>
      <c r="BD37" s="5">
        <f t="shared" si="28"/>
        <v>155</v>
      </c>
      <c r="BE37" s="5">
        <f t="shared" si="29"/>
        <v>83.78378378</v>
      </c>
      <c r="BF37" s="21">
        <v>9.0</v>
      </c>
      <c r="BG37" s="21">
        <v>9.0</v>
      </c>
      <c r="BH37" s="5">
        <f t="shared" si="30"/>
        <v>173</v>
      </c>
      <c r="BI37" s="5">
        <f t="shared" si="31"/>
        <v>84.3902439</v>
      </c>
      <c r="BJ37" s="21">
        <v>6.0</v>
      </c>
      <c r="BK37" s="21">
        <v>13.0</v>
      </c>
      <c r="BL37" s="5">
        <f t="shared" si="32"/>
        <v>192</v>
      </c>
      <c r="BM37" s="5">
        <f t="shared" si="33"/>
        <v>84.95575221</v>
      </c>
      <c r="BN37" s="21">
        <v>2.0</v>
      </c>
      <c r="BO37" s="21">
        <v>1.0</v>
      </c>
      <c r="BP37" s="5">
        <f t="shared" si="34"/>
        <v>195</v>
      </c>
      <c r="BQ37" s="5">
        <f t="shared" si="35"/>
        <v>85.15283843</v>
      </c>
      <c r="BR37" s="5"/>
      <c r="BS37" s="5"/>
    </row>
    <row r="38">
      <c r="A38" s="10">
        <v>33.0</v>
      </c>
      <c r="B38" s="8" t="s">
        <v>54</v>
      </c>
      <c r="C38" s="10">
        <v>7.0</v>
      </c>
      <c r="D38" s="8">
        <v>9.0</v>
      </c>
      <c r="E38" s="8">
        <f t="shared" si="2"/>
        <v>16</v>
      </c>
      <c r="F38" s="8">
        <f t="shared" si="3"/>
        <v>100</v>
      </c>
      <c r="G38" s="8">
        <v>5.0</v>
      </c>
      <c r="H38" s="8">
        <v>9.0</v>
      </c>
      <c r="I38" s="13">
        <f t="shared" si="4"/>
        <v>14</v>
      </c>
      <c r="J38" s="35">
        <f t="shared" si="5"/>
        <v>30</v>
      </c>
      <c r="K38" s="35">
        <f t="shared" si="6"/>
        <v>100</v>
      </c>
      <c r="L38" s="34">
        <v>4.0</v>
      </c>
      <c r="M38" s="34">
        <v>4.0</v>
      </c>
      <c r="N38" s="8">
        <f t="shared" si="7"/>
        <v>38</v>
      </c>
      <c r="O38" s="8">
        <f t="shared" si="8"/>
        <v>92.68292683</v>
      </c>
      <c r="P38" s="15">
        <v>5.0</v>
      </c>
      <c r="Q38" s="15">
        <v>4.0</v>
      </c>
      <c r="R38" s="13">
        <f t="shared" si="9"/>
        <v>47</v>
      </c>
      <c r="S38" s="13">
        <f t="shared" si="10"/>
        <v>87.03703704</v>
      </c>
      <c r="T38" s="15">
        <v>6.0</v>
      </c>
      <c r="U38" s="15">
        <v>8.0</v>
      </c>
      <c r="V38" s="13">
        <f t="shared" si="11"/>
        <v>61</v>
      </c>
      <c r="W38" s="13">
        <f t="shared" si="12"/>
        <v>87.14285714</v>
      </c>
      <c r="X38" s="15">
        <v>5.0</v>
      </c>
      <c r="Y38" s="15">
        <v>6.0</v>
      </c>
      <c r="Z38" s="13">
        <f t="shared" si="13"/>
        <v>72</v>
      </c>
      <c r="AA38" s="13">
        <f t="shared" si="14"/>
        <v>86.74698795</v>
      </c>
      <c r="AB38" s="15">
        <v>7.0</v>
      </c>
      <c r="AC38" s="15">
        <v>5.0</v>
      </c>
      <c r="AD38" s="13">
        <f t="shared" si="15"/>
        <v>84</v>
      </c>
      <c r="AE38" s="13">
        <f t="shared" si="16"/>
        <v>88.42105263</v>
      </c>
      <c r="AF38" s="21">
        <v>2.0</v>
      </c>
      <c r="AG38" s="21">
        <v>3.0</v>
      </c>
      <c r="AH38" s="5">
        <f t="shared" si="17"/>
        <v>89</v>
      </c>
      <c r="AI38" s="5">
        <f t="shared" si="18"/>
        <v>89</v>
      </c>
      <c r="AJ38" s="21">
        <v>5.0</v>
      </c>
      <c r="AK38" s="21">
        <v>8.0</v>
      </c>
      <c r="AL38" s="5">
        <f t="shared" si="19"/>
        <v>102</v>
      </c>
      <c r="AM38" s="5">
        <f t="shared" si="20"/>
        <v>89.47368421</v>
      </c>
      <c r="AN38" s="23">
        <f t="shared" ref="AN38:AO38" si="67">C38+G38+L38+P38+T38+X38+AB38+AF38</f>
        <v>41</v>
      </c>
      <c r="AO38" s="24">
        <f t="shared" si="67"/>
        <v>48</v>
      </c>
      <c r="AP38" s="21">
        <v>8.0</v>
      </c>
      <c r="AQ38" s="21">
        <v>12.0</v>
      </c>
      <c r="AR38" s="5">
        <f t="shared" si="22"/>
        <v>122</v>
      </c>
      <c r="AS38" s="5">
        <f t="shared" si="23"/>
        <v>90.37037037</v>
      </c>
      <c r="AT38" s="21">
        <v>8.0</v>
      </c>
      <c r="AU38" s="21">
        <v>8.0</v>
      </c>
      <c r="AV38" s="5">
        <f t="shared" si="24"/>
        <v>138</v>
      </c>
      <c r="AW38" s="21">
        <f t="shared" si="25"/>
        <v>91.39072848</v>
      </c>
      <c r="AX38" s="21">
        <v>9.0</v>
      </c>
      <c r="AY38" s="21">
        <v>8.0</v>
      </c>
      <c r="AZ38" s="5">
        <f t="shared" si="26"/>
        <v>155</v>
      </c>
      <c r="BA38" s="5">
        <f t="shared" si="27"/>
        <v>92.26190476</v>
      </c>
      <c r="BB38" s="21">
        <v>6.0</v>
      </c>
      <c r="BC38" s="21">
        <v>9.0</v>
      </c>
      <c r="BD38" s="5">
        <f t="shared" si="28"/>
        <v>170</v>
      </c>
      <c r="BE38" s="5">
        <f t="shared" si="29"/>
        <v>91.89189189</v>
      </c>
      <c r="BF38" s="21">
        <v>10.0</v>
      </c>
      <c r="BG38" s="21">
        <v>10.0</v>
      </c>
      <c r="BH38" s="5">
        <f t="shared" si="30"/>
        <v>190</v>
      </c>
      <c r="BI38" s="5">
        <f t="shared" si="31"/>
        <v>92.68292683</v>
      </c>
      <c r="BJ38" s="21">
        <v>7.0</v>
      </c>
      <c r="BK38" s="21">
        <v>14.0</v>
      </c>
      <c r="BL38" s="5">
        <f t="shared" si="32"/>
        <v>211</v>
      </c>
      <c r="BM38" s="5">
        <f t="shared" si="33"/>
        <v>93.36283186</v>
      </c>
      <c r="BN38" s="21">
        <v>2.0</v>
      </c>
      <c r="BO38" s="21">
        <v>1.0</v>
      </c>
      <c r="BP38" s="5">
        <f t="shared" si="34"/>
        <v>214</v>
      </c>
      <c r="BQ38" s="5">
        <f t="shared" si="35"/>
        <v>93.44978166</v>
      </c>
      <c r="BR38" s="5"/>
      <c r="BS38" s="5"/>
    </row>
    <row r="39">
      <c r="A39" s="5"/>
      <c r="B39" s="5"/>
      <c r="C39" s="82"/>
      <c r="D39" s="83"/>
      <c r="E39" s="83"/>
      <c r="F39" s="84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21"/>
      <c r="BP39" s="5"/>
      <c r="BQ39" s="5"/>
      <c r="BR39" s="5"/>
      <c r="BS39" s="5"/>
    </row>
    <row r="4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21"/>
      <c r="BP40" s="5"/>
      <c r="BQ40" s="5"/>
      <c r="BR40" s="5"/>
      <c r="BS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21"/>
      <c r="BP41" s="5"/>
      <c r="BQ41" s="5"/>
      <c r="BR41" s="5"/>
      <c r="BS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21"/>
      <c r="BP42" s="5"/>
      <c r="BQ42" s="5"/>
      <c r="BR42" s="5"/>
      <c r="BS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21"/>
      <c r="BP43" s="5"/>
      <c r="BQ43" s="5"/>
      <c r="BR43" s="5"/>
      <c r="BS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</row>
  </sheetData>
  <mergeCells count="14">
    <mergeCell ref="AF3:AI3"/>
    <mergeCell ref="AN3:AO3"/>
    <mergeCell ref="AP3:AS3"/>
    <mergeCell ref="AT3:AW3"/>
    <mergeCell ref="AX3:BA3"/>
    <mergeCell ref="BJ3:BM3"/>
    <mergeCell ref="BN3:BP3"/>
    <mergeCell ref="C3:F3"/>
    <mergeCell ref="G3:K3"/>
    <mergeCell ref="L3:O3"/>
    <mergeCell ref="P3:S3"/>
    <mergeCell ref="T3:W3"/>
    <mergeCell ref="X3:AA3"/>
    <mergeCell ref="AB3:AE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9.63"/>
    <col customWidth="1" min="85" max="85" width="12.0"/>
  </cols>
  <sheetData>
    <row r="1">
      <c r="A1" s="1" t="s">
        <v>0</v>
      </c>
      <c r="B1" s="3"/>
      <c r="C1" s="3"/>
      <c r="D1" s="3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</row>
    <row r="2">
      <c r="A2" s="6" t="s">
        <v>1</v>
      </c>
      <c r="B2" s="8"/>
      <c r="C2" s="8"/>
      <c r="D2" s="8"/>
      <c r="E2" s="8"/>
      <c r="F2" s="8"/>
      <c r="G2" s="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</row>
    <row r="3">
      <c r="A3" s="10"/>
      <c r="B3" s="8"/>
      <c r="C3" s="9" t="s">
        <v>2</v>
      </c>
      <c r="D3" s="11"/>
      <c r="E3" s="11"/>
      <c r="F3" s="11"/>
      <c r="G3" s="12"/>
      <c r="H3" s="9" t="s">
        <v>3</v>
      </c>
      <c r="I3" s="11"/>
      <c r="J3" s="11"/>
      <c r="K3" s="11"/>
      <c r="L3" s="11"/>
      <c r="M3" s="12"/>
      <c r="N3" s="9" t="s">
        <v>4</v>
      </c>
      <c r="O3" s="11"/>
      <c r="P3" s="11"/>
      <c r="Q3" s="11"/>
      <c r="R3" s="11"/>
      <c r="S3" s="12"/>
      <c r="T3" s="85" t="s">
        <v>55</v>
      </c>
      <c r="U3" s="11"/>
      <c r="V3" s="11"/>
      <c r="W3" s="11"/>
      <c r="X3" s="11"/>
      <c r="Y3" s="12"/>
      <c r="Z3" s="85" t="s">
        <v>56</v>
      </c>
      <c r="AA3" s="11"/>
      <c r="AB3" s="11"/>
      <c r="AC3" s="11"/>
      <c r="AD3" s="11"/>
      <c r="AE3" s="12"/>
      <c r="AF3" s="86" t="s">
        <v>57</v>
      </c>
      <c r="AG3" s="17"/>
      <c r="AH3" s="17"/>
      <c r="AI3" s="17"/>
      <c r="AJ3" s="17"/>
      <c r="AK3" s="18"/>
      <c r="AL3" s="86" t="s">
        <v>58</v>
      </c>
      <c r="AM3" s="17"/>
      <c r="AN3" s="17"/>
      <c r="AO3" s="17"/>
      <c r="AP3" s="17"/>
      <c r="AQ3" s="18"/>
      <c r="AR3" s="86" t="s">
        <v>59</v>
      </c>
      <c r="AS3" s="17"/>
      <c r="AT3" s="17"/>
      <c r="AU3" s="17"/>
      <c r="AV3" s="17"/>
      <c r="AW3" s="18"/>
      <c r="AX3" s="87"/>
      <c r="AY3" s="87"/>
      <c r="AZ3" s="87" t="s">
        <v>60</v>
      </c>
      <c r="BA3" s="87"/>
      <c r="BB3" s="87"/>
      <c r="BC3" s="88"/>
      <c r="BD3" s="88"/>
      <c r="BE3" s="89" t="s">
        <v>61</v>
      </c>
      <c r="BF3" s="88"/>
      <c r="BG3" s="88"/>
      <c r="BH3" s="90">
        <v>45505.0</v>
      </c>
      <c r="BM3" s="90"/>
      <c r="BN3" s="90">
        <v>45536.0</v>
      </c>
      <c r="BS3" s="90"/>
      <c r="BT3" s="90">
        <v>45571.0</v>
      </c>
      <c r="BZ3" s="90"/>
      <c r="CA3" s="90">
        <v>45597.0</v>
      </c>
      <c r="CG3" s="90"/>
      <c r="CH3" s="90">
        <v>45627.0</v>
      </c>
      <c r="CO3" s="90">
        <v>45658.0</v>
      </c>
    </row>
    <row r="4">
      <c r="A4" s="23"/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  <c r="M4" s="24"/>
      <c r="N4" s="24"/>
      <c r="O4" s="24"/>
      <c r="P4" s="24"/>
      <c r="Q4" s="24"/>
      <c r="R4" s="25"/>
      <c r="S4" s="24"/>
      <c r="T4" s="24"/>
      <c r="U4" s="24"/>
      <c r="V4" s="24"/>
      <c r="W4" s="24"/>
      <c r="X4" s="25"/>
      <c r="Y4" s="24"/>
      <c r="Z4" s="24"/>
      <c r="AA4" s="24"/>
      <c r="AB4" s="24"/>
      <c r="AC4" s="24"/>
      <c r="AD4" s="25"/>
      <c r="AE4" s="24"/>
      <c r="AF4" s="27"/>
      <c r="AG4" s="27"/>
      <c r="AH4" s="27"/>
      <c r="AI4" s="27"/>
      <c r="AJ4" s="28"/>
      <c r="AK4" s="27"/>
      <c r="AL4" s="27"/>
      <c r="AM4" s="27"/>
      <c r="AN4" s="27"/>
      <c r="AO4" s="27"/>
      <c r="AP4" s="28"/>
      <c r="AQ4" s="27"/>
      <c r="AR4" s="27"/>
      <c r="AS4" s="27"/>
      <c r="AT4" s="27"/>
      <c r="AU4" s="27"/>
      <c r="AV4" s="28"/>
      <c r="AW4" s="27"/>
      <c r="AX4" s="91"/>
      <c r="AY4" s="91"/>
      <c r="AZ4" s="91"/>
      <c r="BA4" s="91"/>
      <c r="BB4" s="92"/>
      <c r="BC4" s="91"/>
      <c r="BD4" s="91"/>
      <c r="BE4" s="91"/>
      <c r="BF4" s="91"/>
      <c r="BG4" s="92"/>
      <c r="BH4" s="91"/>
      <c r="BI4" s="91"/>
      <c r="BJ4" s="91"/>
      <c r="BK4" s="91"/>
      <c r="BL4" s="92"/>
      <c r="BM4" s="92"/>
      <c r="BN4" s="91"/>
      <c r="BO4" s="91"/>
      <c r="BP4" s="91"/>
      <c r="BQ4" s="91"/>
      <c r="BR4" s="92"/>
      <c r="BS4" s="92"/>
      <c r="BT4" s="91"/>
      <c r="BU4" s="91"/>
      <c r="BV4" s="91"/>
      <c r="BW4" s="91"/>
      <c r="BX4" s="91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</row>
    <row r="5">
      <c r="A5" s="23"/>
      <c r="B5" s="27"/>
      <c r="C5" s="27" t="s">
        <v>7</v>
      </c>
      <c r="D5" s="27" t="s">
        <v>8</v>
      </c>
      <c r="E5" s="27" t="s">
        <v>9</v>
      </c>
      <c r="F5" s="27" t="s">
        <v>10</v>
      </c>
      <c r="G5" s="27" t="s">
        <v>11</v>
      </c>
      <c r="H5" s="27" t="s">
        <v>7</v>
      </c>
      <c r="I5" s="27" t="s">
        <v>8</v>
      </c>
      <c r="J5" s="27" t="s">
        <v>9</v>
      </c>
      <c r="K5" s="27" t="s">
        <v>10</v>
      </c>
      <c r="L5" s="28" t="s">
        <v>12</v>
      </c>
      <c r="M5" s="27" t="s">
        <v>11</v>
      </c>
      <c r="N5" s="27" t="s">
        <v>7</v>
      </c>
      <c r="O5" s="27" t="s">
        <v>8</v>
      </c>
      <c r="P5" s="27" t="s">
        <v>9</v>
      </c>
      <c r="Q5" s="27" t="s">
        <v>10</v>
      </c>
      <c r="R5" s="28" t="s">
        <v>12</v>
      </c>
      <c r="S5" s="27" t="s">
        <v>11</v>
      </c>
      <c r="T5" s="27" t="s">
        <v>7</v>
      </c>
      <c r="U5" s="27" t="s">
        <v>8</v>
      </c>
      <c r="V5" s="27" t="s">
        <v>9</v>
      </c>
      <c r="W5" s="27" t="s">
        <v>10</v>
      </c>
      <c r="X5" s="28" t="s">
        <v>12</v>
      </c>
      <c r="Y5" s="27" t="s">
        <v>11</v>
      </c>
      <c r="Z5" s="27" t="s">
        <v>7</v>
      </c>
      <c r="AA5" s="27" t="s">
        <v>8</v>
      </c>
      <c r="AB5" s="27" t="s">
        <v>9</v>
      </c>
      <c r="AC5" s="27" t="s">
        <v>10</v>
      </c>
      <c r="AD5" s="28" t="s">
        <v>12</v>
      </c>
      <c r="AE5" s="27" t="s">
        <v>11</v>
      </c>
      <c r="AF5" s="27" t="s">
        <v>7</v>
      </c>
      <c r="AG5" s="27" t="s">
        <v>8</v>
      </c>
      <c r="AH5" s="27" t="s">
        <v>9</v>
      </c>
      <c r="AI5" s="27" t="s">
        <v>10</v>
      </c>
      <c r="AJ5" s="28" t="s">
        <v>12</v>
      </c>
      <c r="AK5" s="27" t="s">
        <v>11</v>
      </c>
      <c r="AL5" s="27" t="s">
        <v>7</v>
      </c>
      <c r="AM5" s="27" t="s">
        <v>8</v>
      </c>
      <c r="AN5" s="27" t="s">
        <v>9</v>
      </c>
      <c r="AO5" s="27" t="s">
        <v>10</v>
      </c>
      <c r="AP5" s="28" t="s">
        <v>12</v>
      </c>
      <c r="AQ5" s="27" t="s">
        <v>11</v>
      </c>
      <c r="AR5" s="27" t="s">
        <v>7</v>
      </c>
      <c r="AS5" s="27" t="s">
        <v>8</v>
      </c>
      <c r="AT5" s="27" t="s">
        <v>9</v>
      </c>
      <c r="AU5" s="27" t="s">
        <v>10</v>
      </c>
      <c r="AV5" s="28" t="s">
        <v>12</v>
      </c>
      <c r="AW5" s="27" t="s">
        <v>11</v>
      </c>
      <c r="AX5" s="27" t="s">
        <v>7</v>
      </c>
      <c r="AY5" s="27" t="s">
        <v>8</v>
      </c>
      <c r="AZ5" s="27" t="s">
        <v>9</v>
      </c>
      <c r="BA5" s="27" t="s">
        <v>10</v>
      </c>
      <c r="BB5" s="28" t="s">
        <v>12</v>
      </c>
      <c r="BC5" s="27" t="s">
        <v>7</v>
      </c>
      <c r="BD5" s="27" t="s">
        <v>8</v>
      </c>
      <c r="BE5" s="27" t="s">
        <v>9</v>
      </c>
      <c r="BF5" s="27" t="s">
        <v>10</v>
      </c>
      <c r="BG5" s="28" t="s">
        <v>12</v>
      </c>
      <c r="BH5" s="27" t="s">
        <v>7</v>
      </c>
      <c r="BI5" s="27" t="s">
        <v>8</v>
      </c>
      <c r="BJ5" s="27" t="s">
        <v>9</v>
      </c>
      <c r="BK5" s="27" t="s">
        <v>10</v>
      </c>
      <c r="BL5" s="28" t="s">
        <v>12</v>
      </c>
      <c r="BM5" s="28" t="s">
        <v>77</v>
      </c>
      <c r="BN5" s="27" t="s">
        <v>7</v>
      </c>
      <c r="BO5" s="27" t="s">
        <v>8</v>
      </c>
      <c r="BP5" s="27" t="s">
        <v>9</v>
      </c>
      <c r="BQ5" s="27" t="s">
        <v>10</v>
      </c>
      <c r="BR5" s="28" t="s">
        <v>12</v>
      </c>
      <c r="BS5" s="28" t="s">
        <v>77</v>
      </c>
      <c r="BT5" s="27" t="s">
        <v>7</v>
      </c>
      <c r="BU5" s="27" t="s">
        <v>8</v>
      </c>
      <c r="BV5" s="27" t="s">
        <v>9</v>
      </c>
      <c r="BW5" s="93" t="s">
        <v>78</v>
      </c>
      <c r="BX5" s="27" t="s">
        <v>10</v>
      </c>
      <c r="BY5" s="28" t="s">
        <v>12</v>
      </c>
      <c r="BZ5" s="28" t="s">
        <v>77</v>
      </c>
      <c r="CA5" s="27" t="s">
        <v>7</v>
      </c>
      <c r="CB5" s="27" t="s">
        <v>8</v>
      </c>
      <c r="CC5" s="27" t="s">
        <v>9</v>
      </c>
      <c r="CD5" s="93" t="s">
        <v>78</v>
      </c>
      <c r="CE5" s="27" t="s">
        <v>10</v>
      </c>
      <c r="CF5" s="28" t="s">
        <v>12</v>
      </c>
      <c r="CG5" s="28" t="s">
        <v>77</v>
      </c>
      <c r="CH5" s="27" t="s">
        <v>7</v>
      </c>
      <c r="CI5" s="27" t="s">
        <v>8</v>
      </c>
      <c r="CJ5" s="27" t="s">
        <v>9</v>
      </c>
      <c r="CK5" s="93" t="s">
        <v>78</v>
      </c>
      <c r="CL5" s="27" t="s">
        <v>10</v>
      </c>
      <c r="CM5" s="28" t="s">
        <v>12</v>
      </c>
      <c r="CN5" s="28" t="s">
        <v>77</v>
      </c>
      <c r="CO5" s="27" t="s">
        <v>7</v>
      </c>
      <c r="CP5" s="27" t="s">
        <v>8</v>
      </c>
      <c r="CQ5" s="27" t="s">
        <v>9</v>
      </c>
      <c r="CR5" s="93" t="s">
        <v>78</v>
      </c>
      <c r="CS5" s="27" t="s">
        <v>10</v>
      </c>
      <c r="CT5" s="28" t="s">
        <v>12</v>
      </c>
      <c r="CU5" s="28" t="s">
        <v>77</v>
      </c>
      <c r="CV5" s="92" t="s">
        <v>19</v>
      </c>
      <c r="CW5" s="92"/>
      <c r="CX5" s="92" t="s">
        <v>9</v>
      </c>
      <c r="CY5" s="92"/>
    </row>
    <row r="6">
      <c r="A6" s="10"/>
      <c r="B6" s="35" t="s">
        <v>79</v>
      </c>
      <c r="C6" s="35">
        <v>6.0</v>
      </c>
      <c r="D6" s="35">
        <v>4.0</v>
      </c>
      <c r="E6" s="35">
        <v>14.0</v>
      </c>
      <c r="F6" s="35">
        <f t="shared" ref="F6:F39" si="1">C6+D6+E6</f>
        <v>24</v>
      </c>
      <c r="G6" s="35">
        <f t="shared" ref="G6:G39" si="2">F6/24*100</f>
        <v>100</v>
      </c>
      <c r="H6" s="36">
        <v>7.0</v>
      </c>
      <c r="I6" s="36">
        <v>2.0</v>
      </c>
      <c r="J6" s="36">
        <v>15.0</v>
      </c>
      <c r="K6" s="13">
        <f t="shared" ref="K6:K39" si="3">H6+I6+J6</f>
        <v>24</v>
      </c>
      <c r="L6" s="35">
        <f t="shared" ref="L6:L39" si="4">F6+H6+I6+J6</f>
        <v>48</v>
      </c>
      <c r="M6" s="35">
        <f t="shared" ref="M6:M39" si="5">(L6/48)*100</f>
        <v>100</v>
      </c>
      <c r="N6" s="35">
        <v>6.0</v>
      </c>
      <c r="O6" s="35">
        <v>3.0</v>
      </c>
      <c r="P6" s="35">
        <v>6.0</v>
      </c>
      <c r="Q6" s="35">
        <f t="shared" ref="Q6:Q39" si="6">N6+O6+P6</f>
        <v>15</v>
      </c>
      <c r="R6" s="35">
        <f t="shared" ref="R6:R39" si="7">L6+Q6</f>
        <v>63</v>
      </c>
      <c r="S6" s="35">
        <f t="shared" ref="S6:S39" si="8">R6/63*100</f>
        <v>100</v>
      </c>
      <c r="T6" s="36">
        <v>4.0</v>
      </c>
      <c r="U6" s="15">
        <v>1.0</v>
      </c>
      <c r="V6" s="15">
        <v>8.0</v>
      </c>
      <c r="W6" s="13">
        <f t="shared" ref="W6:W39" si="9">T6+U6+V6</f>
        <v>13</v>
      </c>
      <c r="X6" s="13">
        <f t="shared" ref="X6:X39" si="10">R6+W6</f>
        <v>76</v>
      </c>
      <c r="Y6" s="13">
        <f t="shared" ref="Y6:Y39" si="11">X6/76*100</f>
        <v>100</v>
      </c>
      <c r="Z6" s="15">
        <v>7.0</v>
      </c>
      <c r="AA6" s="15">
        <v>1.0</v>
      </c>
      <c r="AB6" s="15">
        <v>9.0</v>
      </c>
      <c r="AC6" s="13">
        <f t="shared" ref="AC6:AC39" si="12">Z6+AA6+AB6</f>
        <v>17</v>
      </c>
      <c r="AD6" s="13">
        <f t="shared" ref="AD6:AD39" si="13">X6+AC6</f>
        <v>93</v>
      </c>
      <c r="AE6" s="13">
        <f t="shared" ref="AE6:AE39" si="14">AD6/93*100</f>
        <v>100</v>
      </c>
      <c r="AF6" s="15">
        <v>9.0</v>
      </c>
      <c r="AG6" s="15">
        <v>1.0</v>
      </c>
      <c r="AH6" s="15">
        <v>10.0</v>
      </c>
      <c r="AI6" s="13">
        <f t="shared" ref="AI6:AI39" si="15">(AF6+AG6)+AH6</f>
        <v>20</v>
      </c>
      <c r="AJ6" s="13">
        <f t="shared" ref="AJ6:AJ39" si="16">AD6+AI6</f>
        <v>113</v>
      </c>
      <c r="AK6" s="13">
        <f t="shared" ref="AK6:AK39" si="17">AJ6/113*100</f>
        <v>100</v>
      </c>
      <c r="AL6" s="15">
        <v>4.0</v>
      </c>
      <c r="AM6" s="15">
        <v>11.0</v>
      </c>
      <c r="AN6" s="15">
        <v>1.0</v>
      </c>
      <c r="AO6" s="13">
        <f t="shared" ref="AO6:AO39" si="18">AL6+AM6+AN6</f>
        <v>16</v>
      </c>
      <c r="AP6" s="13">
        <f t="shared" ref="AP6:AP39" si="19">AJ6+AO6</f>
        <v>129</v>
      </c>
      <c r="AQ6" s="13">
        <f t="shared" ref="AQ6:AQ39" si="20">AP6/129*100</f>
        <v>100</v>
      </c>
      <c r="AR6" s="15">
        <v>7.0</v>
      </c>
      <c r="AS6" s="15">
        <v>5.0</v>
      </c>
      <c r="AT6" s="15">
        <v>0.0</v>
      </c>
      <c r="AU6" s="13">
        <f t="shared" ref="AU6:AU39" si="21">AR6+AS6</f>
        <v>12</v>
      </c>
      <c r="AV6" s="13">
        <f t="shared" ref="AV6:AV39" si="22">AP6+AU6</f>
        <v>141</v>
      </c>
      <c r="AW6" s="13">
        <f t="shared" ref="AW6:AW39" si="23">AV6/141*100</f>
        <v>100</v>
      </c>
      <c r="AX6" s="15">
        <v>7.0</v>
      </c>
      <c r="AY6" s="15">
        <v>2.0</v>
      </c>
      <c r="AZ6" s="15">
        <v>16.0</v>
      </c>
      <c r="BA6" s="13">
        <f t="shared" ref="BA6:BA39" si="24">AV6+AX6+AY6+AZ6</f>
        <v>166</v>
      </c>
      <c r="BB6" s="13">
        <f t="shared" ref="BB6:BB39" si="25">BA6/166%</f>
        <v>100</v>
      </c>
      <c r="BC6" s="15">
        <v>11.0</v>
      </c>
      <c r="BD6" s="15">
        <v>3.0</v>
      </c>
      <c r="BE6" s="15">
        <v>14.0</v>
      </c>
      <c r="BF6" s="13">
        <f t="shared" ref="BF6:BF39" si="26">BA6+BC6+BD6+BE6</f>
        <v>194</v>
      </c>
      <c r="BG6" s="13">
        <f t="shared" ref="BG6:BG39" si="27">BF6/194%</f>
        <v>100</v>
      </c>
      <c r="BH6" s="15">
        <v>16.0</v>
      </c>
      <c r="BI6" s="15">
        <v>4.0</v>
      </c>
      <c r="BJ6" s="15">
        <v>16.0</v>
      </c>
      <c r="BK6" s="13">
        <f t="shared" ref="BK6:BK39" si="28">SUM(BH6:BJ6)</f>
        <v>36</v>
      </c>
      <c r="BL6" s="13">
        <f t="shared" ref="BL6:BL39" si="29">BK6+BF6</f>
        <v>230</v>
      </c>
      <c r="BM6" s="13">
        <f t="shared" ref="BM6:BM39" si="30">BL6/230*100</f>
        <v>100</v>
      </c>
      <c r="BN6" s="15">
        <v>5.0</v>
      </c>
      <c r="BO6" s="15">
        <v>4.0</v>
      </c>
      <c r="BP6" s="15">
        <v>17.0</v>
      </c>
      <c r="BQ6" s="13">
        <f t="shared" ref="BQ6:BQ39" si="31">SUM(BN6:BP6)</f>
        <v>26</v>
      </c>
      <c r="BR6" s="13">
        <f t="shared" ref="BR6:BR39" si="32">BQ6+BL6</f>
        <v>256</v>
      </c>
      <c r="BS6" s="13">
        <f t="shared" ref="BS6:BS39" si="33">BR6/256*100</f>
        <v>100</v>
      </c>
      <c r="BT6" s="15">
        <v>4.0</v>
      </c>
      <c r="BU6" s="15">
        <v>3.0</v>
      </c>
      <c r="BV6" s="15">
        <v>10.0</v>
      </c>
      <c r="BW6" s="15">
        <v>12.0</v>
      </c>
      <c r="BX6" s="13">
        <f t="shared" ref="BX6:BX39" si="34">BT6+BU6+BV6+BW6</f>
        <v>29</v>
      </c>
      <c r="BY6" s="13">
        <f t="shared" ref="BY6:BY39" si="35">BR6+BX6</f>
        <v>285</v>
      </c>
      <c r="BZ6" s="13">
        <f t="shared" ref="BZ6:BZ39" si="36">BY6/285*100</f>
        <v>100</v>
      </c>
      <c r="CA6" s="15">
        <v>11.0</v>
      </c>
      <c r="CB6" s="15">
        <v>2.0</v>
      </c>
      <c r="CC6" s="15">
        <v>6.0</v>
      </c>
      <c r="CD6" s="15">
        <v>11.0</v>
      </c>
      <c r="CE6" s="13">
        <f t="shared" ref="CE6:CE39" si="37">SUM(CD6,CC6,CB6,CA6)</f>
        <v>30</v>
      </c>
      <c r="CF6" s="13">
        <f t="shared" ref="CF6:CF39" si="38">SUM(CE6,BY6)</f>
        <v>315</v>
      </c>
      <c r="CG6" s="13">
        <f t="shared" ref="CG6:CG39" si="39">CF6/315%</f>
        <v>100</v>
      </c>
      <c r="CH6" s="15">
        <v>13.0</v>
      </c>
      <c r="CI6" s="13"/>
      <c r="CJ6" s="59">
        <v>12.0</v>
      </c>
      <c r="CK6" s="59">
        <v>6.0</v>
      </c>
      <c r="CL6" s="63">
        <f t="shared" ref="CL6:CL39" si="40">CH6+CJ6+CK6</f>
        <v>31</v>
      </c>
      <c r="CM6" s="63">
        <f t="shared" ref="CM6:CM39" si="41">CF6+CL6</f>
        <v>346</v>
      </c>
      <c r="CN6" s="63">
        <f t="shared" ref="CN6:CN39" si="42">CM6/346*100</f>
        <v>100</v>
      </c>
      <c r="CO6" s="59">
        <v>2.0</v>
      </c>
      <c r="CP6" s="63"/>
      <c r="CQ6" s="59">
        <v>2.0</v>
      </c>
      <c r="CR6" s="63"/>
      <c r="CS6" s="63">
        <f t="shared" ref="CS6:CS39" si="43">CO6+CQ6</f>
        <v>4</v>
      </c>
      <c r="CT6" s="63">
        <f t="shared" ref="CT6:CT39" si="44">CM6+CS6</f>
        <v>350</v>
      </c>
      <c r="CU6" s="63">
        <f t="shared" ref="CU6:CU39" si="45">CT6/350*100</f>
        <v>100</v>
      </c>
      <c r="CV6" s="56">
        <f t="shared" ref="CV6:CV39" si="46">C6+D6+H6+I6+N6+O6+T6+U6+Z6+AA6+AF6+AG6+AL6+AM6+AR6+AS6+AX6+AY6+BC6+BD6+BH6+BI6+BN6+BO6+BT6+BU6+CA6+CB6+CH6+CO6</f>
        <v>165</v>
      </c>
      <c r="CW6" s="56">
        <f t="shared" ref="CW6:CW39" si="47">CV6-41</f>
        <v>124</v>
      </c>
      <c r="CX6" s="56">
        <f t="shared" ref="CX6:CX39" si="48">CT6-CV6</f>
        <v>185</v>
      </c>
      <c r="CY6" s="56">
        <f t="shared" ref="CY6:CY39" si="49">CX6-52</f>
        <v>133</v>
      </c>
    </row>
    <row r="7">
      <c r="A7" s="10">
        <v>1.0</v>
      </c>
      <c r="B7" s="35" t="s">
        <v>22</v>
      </c>
      <c r="C7" s="35">
        <v>6.0</v>
      </c>
      <c r="D7" s="35">
        <v>4.0</v>
      </c>
      <c r="E7" s="35">
        <v>12.0</v>
      </c>
      <c r="F7" s="35">
        <f t="shared" si="1"/>
        <v>22</v>
      </c>
      <c r="G7" s="35">
        <f t="shared" si="2"/>
        <v>91.66666667</v>
      </c>
      <c r="H7" s="36">
        <v>7.0</v>
      </c>
      <c r="I7" s="36">
        <v>2.0</v>
      </c>
      <c r="J7" s="36">
        <v>15.0</v>
      </c>
      <c r="K7" s="13">
        <f t="shared" si="3"/>
        <v>24</v>
      </c>
      <c r="L7" s="35">
        <f t="shared" si="4"/>
        <v>46</v>
      </c>
      <c r="M7" s="35">
        <f t="shared" si="5"/>
        <v>95.83333333</v>
      </c>
      <c r="N7" s="35">
        <v>6.0</v>
      </c>
      <c r="O7" s="35">
        <v>3.0</v>
      </c>
      <c r="P7" s="35">
        <v>6.0</v>
      </c>
      <c r="Q7" s="35">
        <f t="shared" si="6"/>
        <v>15</v>
      </c>
      <c r="R7" s="35">
        <f t="shared" si="7"/>
        <v>61</v>
      </c>
      <c r="S7" s="35">
        <f t="shared" si="8"/>
        <v>96.82539683</v>
      </c>
      <c r="T7" s="36">
        <v>4.0</v>
      </c>
      <c r="U7" s="15">
        <v>1.0</v>
      </c>
      <c r="V7" s="15">
        <v>8.0</v>
      </c>
      <c r="W7" s="13">
        <f t="shared" si="9"/>
        <v>13</v>
      </c>
      <c r="X7" s="13">
        <f t="shared" si="10"/>
        <v>74</v>
      </c>
      <c r="Y7" s="13">
        <f t="shared" si="11"/>
        <v>97.36842105</v>
      </c>
      <c r="Z7" s="15">
        <v>5.0</v>
      </c>
      <c r="AA7" s="15">
        <v>1.0</v>
      </c>
      <c r="AB7" s="15">
        <v>9.0</v>
      </c>
      <c r="AC7" s="13">
        <f t="shared" si="12"/>
        <v>15</v>
      </c>
      <c r="AD7" s="13">
        <f t="shared" si="13"/>
        <v>89</v>
      </c>
      <c r="AE7" s="13">
        <f t="shared" si="14"/>
        <v>95.69892473</v>
      </c>
      <c r="AF7" s="15">
        <v>9.0</v>
      </c>
      <c r="AG7" s="15">
        <v>1.0</v>
      </c>
      <c r="AH7" s="15">
        <v>10.0</v>
      </c>
      <c r="AI7" s="13">
        <f t="shared" si="15"/>
        <v>20</v>
      </c>
      <c r="AJ7" s="13">
        <f t="shared" si="16"/>
        <v>109</v>
      </c>
      <c r="AK7" s="13">
        <f t="shared" si="17"/>
        <v>96.46017699</v>
      </c>
      <c r="AL7" s="15">
        <v>3.0</v>
      </c>
      <c r="AM7" s="15">
        <v>6.0</v>
      </c>
      <c r="AN7" s="15">
        <v>1.0</v>
      </c>
      <c r="AO7" s="13">
        <f t="shared" si="18"/>
        <v>10</v>
      </c>
      <c r="AP7" s="13">
        <f t="shared" si="19"/>
        <v>119</v>
      </c>
      <c r="AQ7" s="13">
        <f t="shared" si="20"/>
        <v>92.24806202</v>
      </c>
      <c r="AR7" s="15">
        <v>7.0</v>
      </c>
      <c r="AS7" s="15">
        <v>5.0</v>
      </c>
      <c r="AT7" s="15">
        <v>0.0</v>
      </c>
      <c r="AU7" s="13">
        <f t="shared" si="21"/>
        <v>12</v>
      </c>
      <c r="AV7" s="13">
        <f t="shared" si="22"/>
        <v>131</v>
      </c>
      <c r="AW7" s="13">
        <f t="shared" si="23"/>
        <v>92.90780142</v>
      </c>
      <c r="AX7" s="15">
        <v>7.0</v>
      </c>
      <c r="AY7" s="15">
        <v>2.0</v>
      </c>
      <c r="AZ7" s="15">
        <v>16.0</v>
      </c>
      <c r="BA7" s="13">
        <f t="shared" si="24"/>
        <v>156</v>
      </c>
      <c r="BB7" s="13">
        <f t="shared" si="25"/>
        <v>93.97590361</v>
      </c>
      <c r="BC7" s="15">
        <v>8.0</v>
      </c>
      <c r="BD7" s="15">
        <v>2.0</v>
      </c>
      <c r="BE7" s="15">
        <v>12.0</v>
      </c>
      <c r="BF7" s="13">
        <f t="shared" si="26"/>
        <v>178</v>
      </c>
      <c r="BG7" s="13">
        <f t="shared" si="27"/>
        <v>91.75257732</v>
      </c>
      <c r="BH7" s="15">
        <v>14.0</v>
      </c>
      <c r="BI7" s="15">
        <v>4.0</v>
      </c>
      <c r="BJ7" s="15">
        <v>16.0</v>
      </c>
      <c r="BK7" s="13">
        <f t="shared" si="28"/>
        <v>34</v>
      </c>
      <c r="BL7" s="13">
        <f t="shared" si="29"/>
        <v>212</v>
      </c>
      <c r="BM7" s="13">
        <f t="shared" si="30"/>
        <v>92.17391304</v>
      </c>
      <c r="BN7" s="15">
        <v>5.0</v>
      </c>
      <c r="BO7" s="15">
        <v>3.0</v>
      </c>
      <c r="BP7" s="15">
        <v>17.0</v>
      </c>
      <c r="BQ7" s="13">
        <f t="shared" si="31"/>
        <v>25</v>
      </c>
      <c r="BR7" s="13">
        <f t="shared" si="32"/>
        <v>237</v>
      </c>
      <c r="BS7" s="13">
        <f t="shared" si="33"/>
        <v>92.578125</v>
      </c>
      <c r="BT7" s="15">
        <v>4.0</v>
      </c>
      <c r="BU7" s="15">
        <v>3.0</v>
      </c>
      <c r="BV7" s="15">
        <v>8.0</v>
      </c>
      <c r="BW7" s="15">
        <v>10.0</v>
      </c>
      <c r="BX7" s="13">
        <f t="shared" si="34"/>
        <v>25</v>
      </c>
      <c r="BY7" s="13">
        <f t="shared" si="35"/>
        <v>262</v>
      </c>
      <c r="BZ7" s="13">
        <f t="shared" si="36"/>
        <v>91.92982456</v>
      </c>
      <c r="CA7" s="15">
        <v>10.0</v>
      </c>
      <c r="CB7" s="15">
        <v>2.0</v>
      </c>
      <c r="CC7" s="15">
        <v>6.0</v>
      </c>
      <c r="CD7" s="15">
        <v>9.0</v>
      </c>
      <c r="CE7" s="13">
        <f t="shared" si="37"/>
        <v>27</v>
      </c>
      <c r="CF7" s="13">
        <f t="shared" si="38"/>
        <v>289</v>
      </c>
      <c r="CG7" s="13">
        <f t="shared" si="39"/>
        <v>91.74603175</v>
      </c>
      <c r="CH7" s="15">
        <v>13.0</v>
      </c>
      <c r="CI7" s="13"/>
      <c r="CJ7" s="59">
        <v>12.0</v>
      </c>
      <c r="CK7" s="59">
        <v>6.0</v>
      </c>
      <c r="CL7" s="63">
        <f t="shared" si="40"/>
        <v>31</v>
      </c>
      <c r="CM7" s="63">
        <f t="shared" si="41"/>
        <v>320</v>
      </c>
      <c r="CN7" s="63">
        <f t="shared" si="42"/>
        <v>92.48554913</v>
      </c>
      <c r="CO7" s="59">
        <v>2.0</v>
      </c>
      <c r="CP7" s="63"/>
      <c r="CQ7" s="59">
        <v>2.0</v>
      </c>
      <c r="CR7" s="63"/>
      <c r="CS7" s="63">
        <f t="shared" si="43"/>
        <v>4</v>
      </c>
      <c r="CT7" s="63">
        <f t="shared" si="44"/>
        <v>324</v>
      </c>
      <c r="CU7" s="63">
        <f t="shared" si="45"/>
        <v>92.57142857</v>
      </c>
      <c r="CV7" s="56">
        <f t="shared" si="46"/>
        <v>149</v>
      </c>
      <c r="CW7" s="56">
        <f t="shared" si="47"/>
        <v>108</v>
      </c>
      <c r="CX7" s="56">
        <f t="shared" si="48"/>
        <v>175</v>
      </c>
      <c r="CY7" s="56">
        <f t="shared" si="49"/>
        <v>123</v>
      </c>
    </row>
    <row r="8">
      <c r="A8" s="10">
        <v>2.0</v>
      </c>
      <c r="B8" s="35" t="s">
        <v>23</v>
      </c>
      <c r="C8" s="35">
        <v>5.0</v>
      </c>
      <c r="D8" s="35">
        <v>3.0</v>
      </c>
      <c r="E8" s="35">
        <v>14.0</v>
      </c>
      <c r="F8" s="35">
        <f t="shared" si="1"/>
        <v>22</v>
      </c>
      <c r="G8" s="35">
        <f t="shared" si="2"/>
        <v>91.66666667</v>
      </c>
      <c r="H8" s="36">
        <v>3.0</v>
      </c>
      <c r="I8" s="36">
        <v>2.0</v>
      </c>
      <c r="J8" s="36">
        <v>9.0</v>
      </c>
      <c r="K8" s="13">
        <f t="shared" si="3"/>
        <v>14</v>
      </c>
      <c r="L8" s="35">
        <f t="shared" si="4"/>
        <v>36</v>
      </c>
      <c r="M8" s="35">
        <f t="shared" si="5"/>
        <v>75</v>
      </c>
      <c r="N8" s="35">
        <v>6.0</v>
      </c>
      <c r="O8" s="35">
        <v>3.0</v>
      </c>
      <c r="P8" s="35">
        <v>6.0</v>
      </c>
      <c r="Q8" s="35">
        <f t="shared" si="6"/>
        <v>15</v>
      </c>
      <c r="R8" s="35">
        <f t="shared" si="7"/>
        <v>51</v>
      </c>
      <c r="S8" s="35">
        <f t="shared" si="8"/>
        <v>80.95238095</v>
      </c>
      <c r="T8" s="36">
        <v>4.0</v>
      </c>
      <c r="U8" s="15">
        <v>1.0</v>
      </c>
      <c r="V8" s="15">
        <v>8.0</v>
      </c>
      <c r="W8" s="13">
        <f t="shared" si="9"/>
        <v>13</v>
      </c>
      <c r="X8" s="13">
        <f t="shared" si="10"/>
        <v>64</v>
      </c>
      <c r="Y8" s="13">
        <f t="shared" si="11"/>
        <v>84.21052632</v>
      </c>
      <c r="Z8" s="15">
        <v>7.0</v>
      </c>
      <c r="AA8" s="15">
        <v>1.0</v>
      </c>
      <c r="AB8" s="15">
        <v>9.0</v>
      </c>
      <c r="AC8" s="13">
        <f t="shared" si="12"/>
        <v>17</v>
      </c>
      <c r="AD8" s="13">
        <f t="shared" si="13"/>
        <v>81</v>
      </c>
      <c r="AE8" s="13">
        <f t="shared" si="14"/>
        <v>87.09677419</v>
      </c>
      <c r="AF8" s="15">
        <v>7.0</v>
      </c>
      <c r="AG8" s="15">
        <v>1.0</v>
      </c>
      <c r="AH8" s="15">
        <v>10.0</v>
      </c>
      <c r="AI8" s="13">
        <f t="shared" si="15"/>
        <v>18</v>
      </c>
      <c r="AJ8" s="13">
        <f t="shared" si="16"/>
        <v>99</v>
      </c>
      <c r="AK8" s="13">
        <f t="shared" si="17"/>
        <v>87.61061947</v>
      </c>
      <c r="AL8" s="15">
        <v>4.0</v>
      </c>
      <c r="AM8" s="15">
        <v>8.0</v>
      </c>
      <c r="AN8" s="15">
        <v>1.0</v>
      </c>
      <c r="AO8" s="13">
        <f t="shared" si="18"/>
        <v>13</v>
      </c>
      <c r="AP8" s="13">
        <f t="shared" si="19"/>
        <v>112</v>
      </c>
      <c r="AQ8" s="13">
        <f t="shared" si="20"/>
        <v>86.82170543</v>
      </c>
      <c r="AR8" s="15">
        <v>7.0</v>
      </c>
      <c r="AS8" s="15">
        <v>5.0</v>
      </c>
      <c r="AT8" s="15">
        <v>0.0</v>
      </c>
      <c r="AU8" s="13">
        <f t="shared" si="21"/>
        <v>12</v>
      </c>
      <c r="AV8" s="13">
        <f t="shared" si="22"/>
        <v>124</v>
      </c>
      <c r="AW8" s="13">
        <f t="shared" si="23"/>
        <v>87.94326241</v>
      </c>
      <c r="AX8" s="15">
        <v>5.0</v>
      </c>
      <c r="AY8" s="15">
        <v>1.0</v>
      </c>
      <c r="AZ8" s="15">
        <v>16.0</v>
      </c>
      <c r="BA8" s="13">
        <f t="shared" si="24"/>
        <v>146</v>
      </c>
      <c r="BB8" s="13">
        <f t="shared" si="25"/>
        <v>87.95180723</v>
      </c>
      <c r="BC8" s="15">
        <v>10.0</v>
      </c>
      <c r="BD8" s="15">
        <v>2.0</v>
      </c>
      <c r="BE8" s="15">
        <v>12.0</v>
      </c>
      <c r="BF8" s="13">
        <f t="shared" si="26"/>
        <v>170</v>
      </c>
      <c r="BG8" s="13">
        <f t="shared" si="27"/>
        <v>87.62886598</v>
      </c>
      <c r="BH8" s="15">
        <v>13.0</v>
      </c>
      <c r="BI8" s="15">
        <v>4.0</v>
      </c>
      <c r="BJ8" s="15">
        <v>16.0</v>
      </c>
      <c r="BK8" s="13">
        <f t="shared" si="28"/>
        <v>33</v>
      </c>
      <c r="BL8" s="13">
        <f t="shared" si="29"/>
        <v>203</v>
      </c>
      <c r="BM8" s="13">
        <f t="shared" si="30"/>
        <v>88.26086957</v>
      </c>
      <c r="BN8" s="15">
        <v>5.0</v>
      </c>
      <c r="BO8" s="15">
        <v>3.0</v>
      </c>
      <c r="BP8" s="15">
        <v>15.0</v>
      </c>
      <c r="BQ8" s="13">
        <f t="shared" si="31"/>
        <v>23</v>
      </c>
      <c r="BR8" s="13">
        <f t="shared" si="32"/>
        <v>226</v>
      </c>
      <c r="BS8" s="13">
        <f t="shared" si="33"/>
        <v>88.28125</v>
      </c>
      <c r="BT8" s="15">
        <v>4.0</v>
      </c>
      <c r="BU8" s="15">
        <v>3.0</v>
      </c>
      <c r="BV8" s="15">
        <v>8.0</v>
      </c>
      <c r="BW8" s="15">
        <v>10.0</v>
      </c>
      <c r="BX8" s="13">
        <f t="shared" si="34"/>
        <v>25</v>
      </c>
      <c r="BY8" s="13">
        <f t="shared" si="35"/>
        <v>251</v>
      </c>
      <c r="BZ8" s="13">
        <f t="shared" si="36"/>
        <v>88.07017544</v>
      </c>
      <c r="CA8" s="15">
        <v>11.0</v>
      </c>
      <c r="CB8" s="15">
        <v>2.0</v>
      </c>
      <c r="CC8" s="15">
        <v>6.0</v>
      </c>
      <c r="CD8" s="15">
        <v>11.0</v>
      </c>
      <c r="CE8" s="13">
        <f t="shared" si="37"/>
        <v>30</v>
      </c>
      <c r="CF8" s="13">
        <f t="shared" si="38"/>
        <v>281</v>
      </c>
      <c r="CG8" s="13">
        <f t="shared" si="39"/>
        <v>89.20634921</v>
      </c>
      <c r="CH8" s="15">
        <v>13.0</v>
      </c>
      <c r="CI8" s="13"/>
      <c r="CJ8" s="59">
        <v>10.0</v>
      </c>
      <c r="CK8" s="59">
        <v>6.0</v>
      </c>
      <c r="CL8" s="63">
        <f t="shared" si="40"/>
        <v>29</v>
      </c>
      <c r="CM8" s="63">
        <f t="shared" si="41"/>
        <v>310</v>
      </c>
      <c r="CN8" s="63">
        <f t="shared" si="42"/>
        <v>89.59537572</v>
      </c>
      <c r="CO8" s="59">
        <v>2.0</v>
      </c>
      <c r="CP8" s="63"/>
      <c r="CQ8" s="59">
        <v>2.0</v>
      </c>
      <c r="CR8" s="63"/>
      <c r="CS8" s="63">
        <f t="shared" si="43"/>
        <v>4</v>
      </c>
      <c r="CT8" s="63">
        <f t="shared" si="44"/>
        <v>314</v>
      </c>
      <c r="CU8" s="63">
        <f t="shared" si="45"/>
        <v>89.71428571</v>
      </c>
      <c r="CV8" s="56">
        <f t="shared" si="46"/>
        <v>145</v>
      </c>
      <c r="CW8" s="56">
        <f t="shared" si="47"/>
        <v>104</v>
      </c>
      <c r="CX8" s="56">
        <f t="shared" si="48"/>
        <v>169</v>
      </c>
      <c r="CY8" s="56">
        <f t="shared" si="49"/>
        <v>117</v>
      </c>
    </row>
    <row r="9">
      <c r="A9" s="94">
        <v>3.0</v>
      </c>
      <c r="B9" s="95" t="s">
        <v>24</v>
      </c>
      <c r="C9" s="95">
        <v>4.0</v>
      </c>
      <c r="D9" s="95">
        <v>2.0</v>
      </c>
      <c r="E9" s="95">
        <v>11.0</v>
      </c>
      <c r="F9" s="95">
        <f t="shared" si="1"/>
        <v>17</v>
      </c>
      <c r="G9" s="95">
        <f t="shared" si="2"/>
        <v>70.83333333</v>
      </c>
      <c r="H9" s="96">
        <v>6.0</v>
      </c>
      <c r="I9" s="96">
        <v>2.0</v>
      </c>
      <c r="J9" s="96">
        <v>13.0</v>
      </c>
      <c r="K9" s="80">
        <f t="shared" si="3"/>
        <v>21</v>
      </c>
      <c r="L9" s="95">
        <f t="shared" si="4"/>
        <v>38</v>
      </c>
      <c r="M9" s="95">
        <f t="shared" si="5"/>
        <v>79.16666667</v>
      </c>
      <c r="N9" s="95">
        <v>6.0</v>
      </c>
      <c r="O9" s="95">
        <v>3.0</v>
      </c>
      <c r="P9" s="95">
        <v>6.0</v>
      </c>
      <c r="Q9" s="95">
        <f t="shared" si="6"/>
        <v>15</v>
      </c>
      <c r="R9" s="95">
        <f t="shared" si="7"/>
        <v>53</v>
      </c>
      <c r="S9" s="95">
        <f t="shared" si="8"/>
        <v>84.12698413</v>
      </c>
      <c r="T9" s="96">
        <v>4.0</v>
      </c>
      <c r="U9" s="97">
        <v>1.0</v>
      </c>
      <c r="V9" s="97">
        <v>6.0</v>
      </c>
      <c r="W9" s="80">
        <f t="shared" si="9"/>
        <v>11</v>
      </c>
      <c r="X9" s="80">
        <f t="shared" si="10"/>
        <v>64</v>
      </c>
      <c r="Y9" s="80">
        <f t="shared" si="11"/>
        <v>84.21052632</v>
      </c>
      <c r="Z9" s="97">
        <v>4.0</v>
      </c>
      <c r="AA9" s="97">
        <v>1.0</v>
      </c>
      <c r="AB9" s="97">
        <v>0.0</v>
      </c>
      <c r="AC9" s="80">
        <f t="shared" si="12"/>
        <v>5</v>
      </c>
      <c r="AD9" s="80">
        <f t="shared" si="13"/>
        <v>69</v>
      </c>
      <c r="AE9" s="80">
        <f t="shared" si="14"/>
        <v>74.19354839</v>
      </c>
      <c r="AF9" s="97">
        <v>7.0</v>
      </c>
      <c r="AG9" s="97">
        <v>1.0</v>
      </c>
      <c r="AH9" s="97">
        <v>10.0</v>
      </c>
      <c r="AI9" s="80">
        <f t="shared" si="15"/>
        <v>18</v>
      </c>
      <c r="AJ9" s="80">
        <f t="shared" si="16"/>
        <v>87</v>
      </c>
      <c r="AK9" s="80">
        <f t="shared" si="17"/>
        <v>76.99115044</v>
      </c>
      <c r="AL9" s="97">
        <v>4.0</v>
      </c>
      <c r="AM9" s="15">
        <v>6.0</v>
      </c>
      <c r="AN9" s="97">
        <v>1.0</v>
      </c>
      <c r="AO9" s="13">
        <f t="shared" si="18"/>
        <v>11</v>
      </c>
      <c r="AP9" s="13">
        <f t="shared" si="19"/>
        <v>98</v>
      </c>
      <c r="AQ9" s="13">
        <f t="shared" si="20"/>
        <v>75.96899225</v>
      </c>
      <c r="AR9" s="97">
        <v>7.0</v>
      </c>
      <c r="AS9" s="97">
        <v>5.0</v>
      </c>
      <c r="AT9" s="15">
        <v>0.0</v>
      </c>
      <c r="AU9" s="13">
        <f t="shared" si="21"/>
        <v>12</v>
      </c>
      <c r="AV9" s="13">
        <f t="shared" si="22"/>
        <v>110</v>
      </c>
      <c r="AW9" s="13">
        <f t="shared" si="23"/>
        <v>78.0141844</v>
      </c>
      <c r="AX9" s="15">
        <v>7.0</v>
      </c>
      <c r="AY9" s="15">
        <v>2.0</v>
      </c>
      <c r="AZ9" s="15">
        <v>14.0</v>
      </c>
      <c r="BA9" s="13">
        <f t="shared" si="24"/>
        <v>133</v>
      </c>
      <c r="BB9" s="13">
        <f t="shared" si="25"/>
        <v>80.12048193</v>
      </c>
      <c r="BC9" s="15">
        <v>7.0</v>
      </c>
      <c r="BD9" s="15">
        <v>2.0</v>
      </c>
      <c r="BE9" s="15">
        <v>11.0</v>
      </c>
      <c r="BF9" s="13">
        <f t="shared" si="26"/>
        <v>153</v>
      </c>
      <c r="BG9" s="13">
        <f t="shared" si="27"/>
        <v>78.86597938</v>
      </c>
      <c r="BH9" s="15">
        <v>16.0</v>
      </c>
      <c r="BI9" s="15">
        <v>4.0</v>
      </c>
      <c r="BJ9" s="15">
        <v>16.0</v>
      </c>
      <c r="BK9" s="13">
        <f t="shared" si="28"/>
        <v>36</v>
      </c>
      <c r="BL9" s="13">
        <f t="shared" si="29"/>
        <v>189</v>
      </c>
      <c r="BM9" s="13">
        <f t="shared" si="30"/>
        <v>82.17391304</v>
      </c>
      <c r="BN9" s="15">
        <v>2.0</v>
      </c>
      <c r="BO9" s="15">
        <v>3.0</v>
      </c>
      <c r="BP9" s="15">
        <v>8.0</v>
      </c>
      <c r="BQ9" s="13">
        <f t="shared" si="31"/>
        <v>13</v>
      </c>
      <c r="BR9" s="13">
        <f t="shared" si="32"/>
        <v>202</v>
      </c>
      <c r="BS9" s="13">
        <f t="shared" si="33"/>
        <v>78.90625</v>
      </c>
      <c r="BT9" s="15">
        <v>4.0</v>
      </c>
      <c r="BU9" s="15">
        <v>3.0</v>
      </c>
      <c r="BV9" s="15">
        <v>10.0</v>
      </c>
      <c r="BW9" s="15">
        <v>12.0</v>
      </c>
      <c r="BX9" s="13">
        <f t="shared" si="34"/>
        <v>29</v>
      </c>
      <c r="BY9" s="13">
        <f t="shared" si="35"/>
        <v>231</v>
      </c>
      <c r="BZ9" s="13">
        <f t="shared" si="36"/>
        <v>81.05263158</v>
      </c>
      <c r="CA9" s="15">
        <v>11.0</v>
      </c>
      <c r="CB9" s="15">
        <v>2.0</v>
      </c>
      <c r="CC9" s="15">
        <v>6.0</v>
      </c>
      <c r="CD9" s="15">
        <v>11.0</v>
      </c>
      <c r="CE9" s="13">
        <f t="shared" si="37"/>
        <v>30</v>
      </c>
      <c r="CF9" s="13">
        <f t="shared" si="38"/>
        <v>261</v>
      </c>
      <c r="CG9" s="13">
        <f t="shared" si="39"/>
        <v>82.85714286</v>
      </c>
      <c r="CH9" s="15">
        <v>13.0</v>
      </c>
      <c r="CI9" s="13"/>
      <c r="CJ9" s="59">
        <v>12.0</v>
      </c>
      <c r="CK9" s="59">
        <v>6.0</v>
      </c>
      <c r="CL9" s="63">
        <f t="shared" si="40"/>
        <v>31</v>
      </c>
      <c r="CM9" s="63">
        <f t="shared" si="41"/>
        <v>292</v>
      </c>
      <c r="CN9" s="63">
        <f t="shared" si="42"/>
        <v>84.39306358</v>
      </c>
      <c r="CO9" s="59">
        <v>2.0</v>
      </c>
      <c r="CP9" s="63"/>
      <c r="CQ9" s="59">
        <v>2.0</v>
      </c>
      <c r="CR9" s="63"/>
      <c r="CS9" s="63">
        <f t="shared" si="43"/>
        <v>4</v>
      </c>
      <c r="CT9" s="63">
        <f t="shared" si="44"/>
        <v>296</v>
      </c>
      <c r="CU9" s="63">
        <f t="shared" si="45"/>
        <v>84.57142857</v>
      </c>
      <c r="CV9" s="56">
        <f t="shared" si="46"/>
        <v>141</v>
      </c>
      <c r="CW9" s="56">
        <f t="shared" si="47"/>
        <v>100</v>
      </c>
      <c r="CX9" s="56">
        <f t="shared" si="48"/>
        <v>155</v>
      </c>
      <c r="CY9" s="56">
        <f t="shared" si="49"/>
        <v>103</v>
      </c>
    </row>
    <row r="10">
      <c r="A10" s="10">
        <v>4.0</v>
      </c>
      <c r="B10" s="35" t="s">
        <v>25</v>
      </c>
      <c r="C10" s="35">
        <v>6.0</v>
      </c>
      <c r="D10" s="35">
        <v>4.0</v>
      </c>
      <c r="E10" s="35">
        <v>14.0</v>
      </c>
      <c r="F10" s="35">
        <f t="shared" si="1"/>
        <v>24</v>
      </c>
      <c r="G10" s="35">
        <f t="shared" si="2"/>
        <v>100</v>
      </c>
      <c r="H10" s="36">
        <v>7.0</v>
      </c>
      <c r="I10" s="36">
        <v>2.0</v>
      </c>
      <c r="J10" s="36">
        <v>15.0</v>
      </c>
      <c r="K10" s="13">
        <f t="shared" si="3"/>
        <v>24</v>
      </c>
      <c r="L10" s="35">
        <f t="shared" si="4"/>
        <v>48</v>
      </c>
      <c r="M10" s="35">
        <f t="shared" si="5"/>
        <v>100</v>
      </c>
      <c r="N10" s="35">
        <v>4.0</v>
      </c>
      <c r="O10" s="35">
        <v>3.0</v>
      </c>
      <c r="P10" s="35">
        <v>6.0</v>
      </c>
      <c r="Q10" s="35">
        <f t="shared" si="6"/>
        <v>13</v>
      </c>
      <c r="R10" s="35">
        <f t="shared" si="7"/>
        <v>61</v>
      </c>
      <c r="S10" s="35">
        <f t="shared" si="8"/>
        <v>96.82539683</v>
      </c>
      <c r="T10" s="36">
        <v>4.0</v>
      </c>
      <c r="U10" s="15">
        <v>1.0</v>
      </c>
      <c r="V10" s="15">
        <v>8.0</v>
      </c>
      <c r="W10" s="13">
        <f t="shared" si="9"/>
        <v>13</v>
      </c>
      <c r="X10" s="13">
        <f t="shared" si="10"/>
        <v>74</v>
      </c>
      <c r="Y10" s="13">
        <f t="shared" si="11"/>
        <v>97.36842105</v>
      </c>
      <c r="Z10" s="15">
        <v>5.0</v>
      </c>
      <c r="AA10" s="15">
        <v>1.0</v>
      </c>
      <c r="AB10" s="15">
        <v>7.0</v>
      </c>
      <c r="AC10" s="13">
        <f t="shared" si="12"/>
        <v>13</v>
      </c>
      <c r="AD10" s="13">
        <f t="shared" si="13"/>
        <v>87</v>
      </c>
      <c r="AE10" s="13">
        <f t="shared" si="14"/>
        <v>93.5483871</v>
      </c>
      <c r="AF10" s="15">
        <v>7.0</v>
      </c>
      <c r="AG10" s="15">
        <v>1.0</v>
      </c>
      <c r="AH10" s="15">
        <v>8.0</v>
      </c>
      <c r="AI10" s="13">
        <f t="shared" si="15"/>
        <v>16</v>
      </c>
      <c r="AJ10" s="13">
        <f t="shared" si="16"/>
        <v>103</v>
      </c>
      <c r="AK10" s="13">
        <f t="shared" si="17"/>
        <v>91.15044248</v>
      </c>
      <c r="AL10" s="15">
        <v>4.0</v>
      </c>
      <c r="AM10" s="15">
        <v>11.0</v>
      </c>
      <c r="AN10" s="15">
        <v>1.0</v>
      </c>
      <c r="AO10" s="13">
        <f t="shared" si="18"/>
        <v>16</v>
      </c>
      <c r="AP10" s="13">
        <f t="shared" si="19"/>
        <v>119</v>
      </c>
      <c r="AQ10" s="13">
        <f t="shared" si="20"/>
        <v>92.24806202</v>
      </c>
      <c r="AR10" s="15">
        <v>0.0</v>
      </c>
      <c r="AS10" s="15">
        <v>5.0</v>
      </c>
      <c r="AT10" s="15">
        <v>0.0</v>
      </c>
      <c r="AU10" s="13">
        <f t="shared" si="21"/>
        <v>5</v>
      </c>
      <c r="AV10" s="13">
        <f t="shared" si="22"/>
        <v>124</v>
      </c>
      <c r="AW10" s="13">
        <f t="shared" si="23"/>
        <v>87.94326241</v>
      </c>
      <c r="AX10" s="15">
        <v>7.0</v>
      </c>
      <c r="AY10" s="15">
        <v>2.0</v>
      </c>
      <c r="AZ10" s="15">
        <v>16.0</v>
      </c>
      <c r="BA10" s="13">
        <f t="shared" si="24"/>
        <v>149</v>
      </c>
      <c r="BB10" s="13">
        <f t="shared" si="25"/>
        <v>89.75903614</v>
      </c>
      <c r="BC10" s="15">
        <v>11.0</v>
      </c>
      <c r="BD10" s="15">
        <v>3.0</v>
      </c>
      <c r="BE10" s="15">
        <v>14.0</v>
      </c>
      <c r="BF10" s="13">
        <f t="shared" si="26"/>
        <v>177</v>
      </c>
      <c r="BG10" s="13">
        <f t="shared" si="27"/>
        <v>91.2371134</v>
      </c>
      <c r="BH10" s="15">
        <v>16.0</v>
      </c>
      <c r="BI10" s="15">
        <v>4.0</v>
      </c>
      <c r="BJ10" s="15">
        <v>16.0</v>
      </c>
      <c r="BK10" s="13">
        <f t="shared" si="28"/>
        <v>36</v>
      </c>
      <c r="BL10" s="13">
        <f t="shared" si="29"/>
        <v>213</v>
      </c>
      <c r="BM10" s="13">
        <f t="shared" si="30"/>
        <v>92.60869565</v>
      </c>
      <c r="BN10" s="15">
        <v>4.0</v>
      </c>
      <c r="BO10" s="15">
        <v>4.0</v>
      </c>
      <c r="BP10" s="15">
        <v>14.0</v>
      </c>
      <c r="BQ10" s="13">
        <f t="shared" si="31"/>
        <v>22</v>
      </c>
      <c r="BR10" s="13">
        <f t="shared" si="32"/>
        <v>235</v>
      </c>
      <c r="BS10" s="13">
        <f t="shared" si="33"/>
        <v>91.796875</v>
      </c>
      <c r="BT10" s="15">
        <v>4.0</v>
      </c>
      <c r="BU10" s="15">
        <v>3.0</v>
      </c>
      <c r="BV10" s="15">
        <v>10.0</v>
      </c>
      <c r="BW10" s="15">
        <v>8.0</v>
      </c>
      <c r="BX10" s="13">
        <f t="shared" si="34"/>
        <v>25</v>
      </c>
      <c r="BY10" s="13">
        <f t="shared" si="35"/>
        <v>260</v>
      </c>
      <c r="BZ10" s="13">
        <f t="shared" si="36"/>
        <v>91.22807018</v>
      </c>
      <c r="CA10" s="15">
        <v>11.0</v>
      </c>
      <c r="CB10" s="15">
        <v>2.0</v>
      </c>
      <c r="CC10" s="15">
        <v>6.0</v>
      </c>
      <c r="CD10" s="15">
        <v>11.0</v>
      </c>
      <c r="CE10" s="13">
        <f t="shared" si="37"/>
        <v>30</v>
      </c>
      <c r="CF10" s="13">
        <f t="shared" si="38"/>
        <v>290</v>
      </c>
      <c r="CG10" s="13">
        <f t="shared" si="39"/>
        <v>92.06349206</v>
      </c>
      <c r="CH10" s="15">
        <v>13.0</v>
      </c>
      <c r="CI10" s="13"/>
      <c r="CJ10" s="59">
        <v>12.0</v>
      </c>
      <c r="CK10" s="59">
        <v>6.0</v>
      </c>
      <c r="CL10" s="63">
        <f t="shared" si="40"/>
        <v>31</v>
      </c>
      <c r="CM10" s="63">
        <f t="shared" si="41"/>
        <v>321</v>
      </c>
      <c r="CN10" s="63">
        <f t="shared" si="42"/>
        <v>92.77456647</v>
      </c>
      <c r="CO10" s="59">
        <v>2.0</v>
      </c>
      <c r="CP10" s="63"/>
      <c r="CQ10" s="59">
        <v>2.0</v>
      </c>
      <c r="CR10" s="63"/>
      <c r="CS10" s="63">
        <f t="shared" si="43"/>
        <v>4</v>
      </c>
      <c r="CT10" s="63">
        <f t="shared" si="44"/>
        <v>325</v>
      </c>
      <c r="CU10" s="63">
        <f t="shared" si="45"/>
        <v>92.85714286</v>
      </c>
      <c r="CV10" s="56">
        <f t="shared" si="46"/>
        <v>151</v>
      </c>
      <c r="CW10" s="56">
        <f t="shared" si="47"/>
        <v>110</v>
      </c>
      <c r="CX10" s="56">
        <f t="shared" si="48"/>
        <v>174</v>
      </c>
      <c r="CY10" s="56">
        <f t="shared" si="49"/>
        <v>122</v>
      </c>
    </row>
    <row r="11">
      <c r="A11" s="10">
        <v>5.0</v>
      </c>
      <c r="B11" s="35" t="s">
        <v>26</v>
      </c>
      <c r="C11" s="35">
        <v>6.0</v>
      </c>
      <c r="D11" s="35">
        <v>4.0</v>
      </c>
      <c r="E11" s="35">
        <v>14.0</v>
      </c>
      <c r="F11" s="35">
        <f t="shared" si="1"/>
        <v>24</v>
      </c>
      <c r="G11" s="35">
        <f t="shared" si="2"/>
        <v>100</v>
      </c>
      <c r="H11" s="36">
        <v>7.0</v>
      </c>
      <c r="I11" s="36">
        <v>2.0</v>
      </c>
      <c r="J11" s="36">
        <v>15.0</v>
      </c>
      <c r="K11" s="13">
        <f t="shared" si="3"/>
        <v>24</v>
      </c>
      <c r="L11" s="35">
        <f t="shared" si="4"/>
        <v>48</v>
      </c>
      <c r="M11" s="35">
        <f t="shared" si="5"/>
        <v>100</v>
      </c>
      <c r="N11" s="35">
        <v>6.0</v>
      </c>
      <c r="O11" s="35">
        <v>2.0</v>
      </c>
      <c r="P11" s="35">
        <v>6.0</v>
      </c>
      <c r="Q11" s="35">
        <f t="shared" si="6"/>
        <v>14</v>
      </c>
      <c r="R11" s="35">
        <f t="shared" si="7"/>
        <v>62</v>
      </c>
      <c r="S11" s="35">
        <f t="shared" si="8"/>
        <v>98.41269841</v>
      </c>
      <c r="T11" s="36">
        <v>4.0</v>
      </c>
      <c r="U11" s="15">
        <v>1.0</v>
      </c>
      <c r="V11" s="15">
        <v>8.0</v>
      </c>
      <c r="W11" s="13">
        <f t="shared" si="9"/>
        <v>13</v>
      </c>
      <c r="X11" s="13">
        <f t="shared" si="10"/>
        <v>75</v>
      </c>
      <c r="Y11" s="13">
        <f t="shared" si="11"/>
        <v>98.68421053</v>
      </c>
      <c r="Z11" s="15">
        <v>4.0</v>
      </c>
      <c r="AA11" s="15">
        <v>1.0</v>
      </c>
      <c r="AB11" s="15">
        <v>7.0</v>
      </c>
      <c r="AC11" s="13">
        <f t="shared" si="12"/>
        <v>12</v>
      </c>
      <c r="AD11" s="13">
        <f t="shared" si="13"/>
        <v>87</v>
      </c>
      <c r="AE11" s="13">
        <f t="shared" si="14"/>
        <v>93.5483871</v>
      </c>
      <c r="AF11" s="15">
        <v>9.0</v>
      </c>
      <c r="AG11" s="15">
        <v>1.0</v>
      </c>
      <c r="AH11" s="15">
        <v>10.0</v>
      </c>
      <c r="AI11" s="13">
        <f t="shared" si="15"/>
        <v>20</v>
      </c>
      <c r="AJ11" s="13">
        <f t="shared" si="16"/>
        <v>107</v>
      </c>
      <c r="AK11" s="13">
        <f t="shared" si="17"/>
        <v>94.69026549</v>
      </c>
      <c r="AL11" s="15">
        <v>4.0</v>
      </c>
      <c r="AM11" s="15">
        <v>11.0</v>
      </c>
      <c r="AN11" s="15">
        <v>1.0</v>
      </c>
      <c r="AO11" s="13">
        <f t="shared" si="18"/>
        <v>16</v>
      </c>
      <c r="AP11" s="13">
        <f t="shared" si="19"/>
        <v>123</v>
      </c>
      <c r="AQ11" s="13">
        <f t="shared" si="20"/>
        <v>95.34883721</v>
      </c>
      <c r="AR11" s="15">
        <v>7.0</v>
      </c>
      <c r="AS11" s="15">
        <v>5.0</v>
      </c>
      <c r="AT11" s="15">
        <v>0.0</v>
      </c>
      <c r="AU11" s="13">
        <f t="shared" si="21"/>
        <v>12</v>
      </c>
      <c r="AV11" s="13">
        <f t="shared" si="22"/>
        <v>135</v>
      </c>
      <c r="AW11" s="13">
        <f t="shared" si="23"/>
        <v>95.74468085</v>
      </c>
      <c r="AX11" s="15">
        <v>7.0</v>
      </c>
      <c r="AY11" s="15">
        <v>2.0</v>
      </c>
      <c r="AZ11" s="15">
        <v>16.0</v>
      </c>
      <c r="BA11" s="13">
        <f t="shared" si="24"/>
        <v>160</v>
      </c>
      <c r="BB11" s="13">
        <f t="shared" si="25"/>
        <v>96.38554217</v>
      </c>
      <c r="BC11" s="15">
        <v>11.0</v>
      </c>
      <c r="BD11" s="15">
        <v>3.0</v>
      </c>
      <c r="BE11" s="15">
        <v>14.0</v>
      </c>
      <c r="BF11" s="13">
        <f t="shared" si="26"/>
        <v>188</v>
      </c>
      <c r="BG11" s="13">
        <f t="shared" si="27"/>
        <v>96.90721649</v>
      </c>
      <c r="BH11" s="15">
        <v>16.0</v>
      </c>
      <c r="BI11" s="15">
        <v>4.0</v>
      </c>
      <c r="BJ11" s="15">
        <v>16.0</v>
      </c>
      <c r="BK11" s="13">
        <f t="shared" si="28"/>
        <v>36</v>
      </c>
      <c r="BL11" s="13">
        <f t="shared" si="29"/>
        <v>224</v>
      </c>
      <c r="BM11" s="13">
        <f t="shared" si="30"/>
        <v>97.39130435</v>
      </c>
      <c r="BN11" s="15">
        <v>5.0</v>
      </c>
      <c r="BO11" s="15">
        <v>4.0</v>
      </c>
      <c r="BP11" s="15">
        <v>17.0</v>
      </c>
      <c r="BQ11" s="13">
        <f t="shared" si="31"/>
        <v>26</v>
      </c>
      <c r="BR11" s="13">
        <f t="shared" si="32"/>
        <v>250</v>
      </c>
      <c r="BS11" s="13">
        <f t="shared" si="33"/>
        <v>97.65625</v>
      </c>
      <c r="BT11" s="15">
        <v>4.0</v>
      </c>
      <c r="BU11" s="15">
        <v>3.0</v>
      </c>
      <c r="BV11" s="15">
        <v>10.0</v>
      </c>
      <c r="BW11" s="15">
        <v>12.0</v>
      </c>
      <c r="BX11" s="13">
        <f t="shared" si="34"/>
        <v>29</v>
      </c>
      <c r="BY11" s="13">
        <f t="shared" si="35"/>
        <v>279</v>
      </c>
      <c r="BZ11" s="13">
        <f t="shared" si="36"/>
        <v>97.89473684</v>
      </c>
      <c r="CA11" s="15">
        <v>11.0</v>
      </c>
      <c r="CB11" s="15">
        <v>2.0</v>
      </c>
      <c r="CC11" s="15">
        <v>6.0</v>
      </c>
      <c r="CD11" s="15">
        <v>11.0</v>
      </c>
      <c r="CE11" s="13">
        <f t="shared" si="37"/>
        <v>30</v>
      </c>
      <c r="CF11" s="13">
        <f t="shared" si="38"/>
        <v>309</v>
      </c>
      <c r="CG11" s="13">
        <f t="shared" si="39"/>
        <v>98.0952381</v>
      </c>
      <c r="CH11" s="15">
        <v>13.0</v>
      </c>
      <c r="CI11" s="13"/>
      <c r="CJ11" s="59">
        <v>12.0</v>
      </c>
      <c r="CK11" s="59">
        <v>6.0</v>
      </c>
      <c r="CL11" s="63">
        <f t="shared" si="40"/>
        <v>31</v>
      </c>
      <c r="CM11" s="63">
        <f t="shared" si="41"/>
        <v>340</v>
      </c>
      <c r="CN11" s="63">
        <f t="shared" si="42"/>
        <v>98.26589595</v>
      </c>
      <c r="CO11" s="59">
        <v>2.0</v>
      </c>
      <c r="CP11" s="63"/>
      <c r="CQ11" s="59">
        <v>2.0</v>
      </c>
      <c r="CR11" s="63"/>
      <c r="CS11" s="63">
        <f t="shared" si="43"/>
        <v>4</v>
      </c>
      <c r="CT11" s="63">
        <f t="shared" si="44"/>
        <v>344</v>
      </c>
      <c r="CU11" s="63">
        <f t="shared" si="45"/>
        <v>98.28571429</v>
      </c>
      <c r="CV11" s="56">
        <f t="shared" si="46"/>
        <v>161</v>
      </c>
      <c r="CW11" s="56">
        <f t="shared" si="47"/>
        <v>120</v>
      </c>
      <c r="CX11" s="56">
        <f t="shared" si="48"/>
        <v>183</v>
      </c>
      <c r="CY11" s="56">
        <f t="shared" si="49"/>
        <v>131</v>
      </c>
    </row>
    <row r="12">
      <c r="A12" s="10">
        <v>6.0</v>
      </c>
      <c r="B12" s="35" t="s">
        <v>27</v>
      </c>
      <c r="C12" s="35">
        <v>6.0</v>
      </c>
      <c r="D12" s="35">
        <v>4.0</v>
      </c>
      <c r="E12" s="35">
        <v>14.0</v>
      </c>
      <c r="F12" s="35">
        <f t="shared" si="1"/>
        <v>24</v>
      </c>
      <c r="G12" s="35">
        <f t="shared" si="2"/>
        <v>100</v>
      </c>
      <c r="H12" s="36">
        <v>7.0</v>
      </c>
      <c r="I12" s="36">
        <v>2.0</v>
      </c>
      <c r="J12" s="36">
        <v>15.0</v>
      </c>
      <c r="K12" s="13">
        <f t="shared" si="3"/>
        <v>24</v>
      </c>
      <c r="L12" s="35">
        <f t="shared" si="4"/>
        <v>48</v>
      </c>
      <c r="M12" s="35">
        <f t="shared" si="5"/>
        <v>100</v>
      </c>
      <c r="N12" s="35">
        <v>6.0</v>
      </c>
      <c r="O12" s="35">
        <v>3.0</v>
      </c>
      <c r="P12" s="35">
        <v>6.0</v>
      </c>
      <c r="Q12" s="35">
        <f t="shared" si="6"/>
        <v>15</v>
      </c>
      <c r="R12" s="35">
        <f t="shared" si="7"/>
        <v>63</v>
      </c>
      <c r="S12" s="35">
        <f t="shared" si="8"/>
        <v>100</v>
      </c>
      <c r="T12" s="36">
        <v>4.0</v>
      </c>
      <c r="U12" s="15">
        <v>1.0</v>
      </c>
      <c r="V12" s="15">
        <v>6.0</v>
      </c>
      <c r="W12" s="13">
        <f t="shared" si="9"/>
        <v>11</v>
      </c>
      <c r="X12" s="13">
        <f t="shared" si="10"/>
        <v>74</v>
      </c>
      <c r="Y12" s="13">
        <f t="shared" si="11"/>
        <v>97.36842105</v>
      </c>
      <c r="Z12" s="15">
        <v>7.0</v>
      </c>
      <c r="AA12" s="15">
        <v>1.0</v>
      </c>
      <c r="AB12" s="15">
        <v>9.0</v>
      </c>
      <c r="AC12" s="13">
        <f t="shared" si="12"/>
        <v>17</v>
      </c>
      <c r="AD12" s="13">
        <f t="shared" si="13"/>
        <v>91</v>
      </c>
      <c r="AE12" s="13">
        <f t="shared" si="14"/>
        <v>97.84946237</v>
      </c>
      <c r="AF12" s="15">
        <v>9.0</v>
      </c>
      <c r="AG12" s="15">
        <v>1.0</v>
      </c>
      <c r="AH12" s="15">
        <v>10.0</v>
      </c>
      <c r="AI12" s="13">
        <f t="shared" si="15"/>
        <v>20</v>
      </c>
      <c r="AJ12" s="13">
        <f t="shared" si="16"/>
        <v>111</v>
      </c>
      <c r="AK12" s="13">
        <f t="shared" si="17"/>
        <v>98.2300885</v>
      </c>
      <c r="AL12" s="15">
        <v>4.0</v>
      </c>
      <c r="AM12" s="15">
        <v>8.0</v>
      </c>
      <c r="AN12" s="15">
        <v>1.0</v>
      </c>
      <c r="AO12" s="13">
        <f t="shared" si="18"/>
        <v>13</v>
      </c>
      <c r="AP12" s="13">
        <f t="shared" si="19"/>
        <v>124</v>
      </c>
      <c r="AQ12" s="13">
        <f t="shared" si="20"/>
        <v>96.12403101</v>
      </c>
      <c r="AR12" s="15">
        <v>7.0</v>
      </c>
      <c r="AS12" s="15">
        <v>5.0</v>
      </c>
      <c r="AT12" s="15">
        <v>0.0</v>
      </c>
      <c r="AU12" s="13">
        <f t="shared" si="21"/>
        <v>12</v>
      </c>
      <c r="AV12" s="13">
        <f t="shared" si="22"/>
        <v>136</v>
      </c>
      <c r="AW12" s="13">
        <f t="shared" si="23"/>
        <v>96.45390071</v>
      </c>
      <c r="AX12" s="15">
        <v>5.0</v>
      </c>
      <c r="AY12" s="15">
        <v>1.0</v>
      </c>
      <c r="AZ12" s="15">
        <v>16.0</v>
      </c>
      <c r="BA12" s="13">
        <f t="shared" si="24"/>
        <v>158</v>
      </c>
      <c r="BB12" s="13">
        <f t="shared" si="25"/>
        <v>95.18072289</v>
      </c>
      <c r="BC12" s="15">
        <v>11.0</v>
      </c>
      <c r="BD12" s="15">
        <v>3.0</v>
      </c>
      <c r="BE12" s="15">
        <v>14.0</v>
      </c>
      <c r="BF12" s="13">
        <f t="shared" si="26"/>
        <v>186</v>
      </c>
      <c r="BG12" s="13">
        <f t="shared" si="27"/>
        <v>95.87628866</v>
      </c>
      <c r="BH12" s="15">
        <v>11.0</v>
      </c>
      <c r="BI12" s="15">
        <v>3.0</v>
      </c>
      <c r="BJ12" s="15">
        <v>12.0</v>
      </c>
      <c r="BK12" s="13">
        <f t="shared" si="28"/>
        <v>26</v>
      </c>
      <c r="BL12" s="13">
        <f t="shared" si="29"/>
        <v>212</v>
      </c>
      <c r="BM12" s="13">
        <f t="shared" si="30"/>
        <v>92.17391304</v>
      </c>
      <c r="BN12" s="15">
        <v>3.0</v>
      </c>
      <c r="BO12" s="15">
        <v>4.0</v>
      </c>
      <c r="BP12" s="15">
        <v>17.0</v>
      </c>
      <c r="BQ12" s="13">
        <f t="shared" si="31"/>
        <v>24</v>
      </c>
      <c r="BR12" s="13">
        <f t="shared" si="32"/>
        <v>236</v>
      </c>
      <c r="BS12" s="13">
        <f t="shared" si="33"/>
        <v>92.1875</v>
      </c>
      <c r="BT12" s="15">
        <v>3.0</v>
      </c>
      <c r="BU12" s="15">
        <v>3.0</v>
      </c>
      <c r="BV12" s="15">
        <v>8.0</v>
      </c>
      <c r="BW12" s="15">
        <v>8.0</v>
      </c>
      <c r="BX12" s="13">
        <f t="shared" si="34"/>
        <v>22</v>
      </c>
      <c r="BY12" s="13">
        <f t="shared" si="35"/>
        <v>258</v>
      </c>
      <c r="BZ12" s="13">
        <f t="shared" si="36"/>
        <v>90.52631579</v>
      </c>
      <c r="CA12" s="15">
        <v>11.0</v>
      </c>
      <c r="CB12" s="15">
        <v>2.0</v>
      </c>
      <c r="CC12" s="15">
        <v>6.0</v>
      </c>
      <c r="CD12" s="15">
        <v>11.0</v>
      </c>
      <c r="CE12" s="13">
        <f t="shared" si="37"/>
        <v>30</v>
      </c>
      <c r="CF12" s="13">
        <f t="shared" si="38"/>
        <v>288</v>
      </c>
      <c r="CG12" s="13">
        <f t="shared" si="39"/>
        <v>91.42857143</v>
      </c>
      <c r="CH12" s="15">
        <v>12.0</v>
      </c>
      <c r="CI12" s="13"/>
      <c r="CJ12" s="59">
        <v>10.0</v>
      </c>
      <c r="CK12" s="59">
        <v>6.0</v>
      </c>
      <c r="CL12" s="63">
        <f t="shared" si="40"/>
        <v>28</v>
      </c>
      <c r="CM12" s="63">
        <f t="shared" si="41"/>
        <v>316</v>
      </c>
      <c r="CN12" s="63">
        <f t="shared" si="42"/>
        <v>91.32947977</v>
      </c>
      <c r="CO12" s="59">
        <v>2.0</v>
      </c>
      <c r="CP12" s="63"/>
      <c r="CQ12" s="59">
        <v>2.0</v>
      </c>
      <c r="CR12" s="63"/>
      <c r="CS12" s="63">
        <f t="shared" si="43"/>
        <v>4</v>
      </c>
      <c r="CT12" s="63">
        <f t="shared" si="44"/>
        <v>320</v>
      </c>
      <c r="CU12" s="63">
        <f t="shared" si="45"/>
        <v>91.42857143</v>
      </c>
      <c r="CV12" s="56">
        <f t="shared" si="46"/>
        <v>149</v>
      </c>
      <c r="CW12" s="56">
        <f t="shared" si="47"/>
        <v>108</v>
      </c>
      <c r="CX12" s="56">
        <f t="shared" si="48"/>
        <v>171</v>
      </c>
      <c r="CY12" s="56">
        <f t="shared" si="49"/>
        <v>119</v>
      </c>
    </row>
    <row r="13">
      <c r="A13" s="10">
        <v>7.0</v>
      </c>
      <c r="B13" s="35" t="s">
        <v>28</v>
      </c>
      <c r="C13" s="35">
        <v>6.0</v>
      </c>
      <c r="D13" s="35">
        <v>3.0</v>
      </c>
      <c r="E13" s="35">
        <v>12.0</v>
      </c>
      <c r="F13" s="35">
        <f t="shared" si="1"/>
        <v>21</v>
      </c>
      <c r="G13" s="35">
        <f t="shared" si="2"/>
        <v>87.5</v>
      </c>
      <c r="H13" s="36">
        <v>7.0</v>
      </c>
      <c r="I13" s="36">
        <v>2.0</v>
      </c>
      <c r="J13" s="36">
        <v>13.0</v>
      </c>
      <c r="K13" s="13">
        <f t="shared" si="3"/>
        <v>22</v>
      </c>
      <c r="L13" s="35">
        <f t="shared" si="4"/>
        <v>43</v>
      </c>
      <c r="M13" s="35">
        <f t="shared" si="5"/>
        <v>89.58333333</v>
      </c>
      <c r="N13" s="35">
        <v>6.0</v>
      </c>
      <c r="O13" s="35">
        <v>2.0</v>
      </c>
      <c r="P13" s="35">
        <v>6.0</v>
      </c>
      <c r="Q13" s="35">
        <f t="shared" si="6"/>
        <v>14</v>
      </c>
      <c r="R13" s="35">
        <f t="shared" si="7"/>
        <v>57</v>
      </c>
      <c r="S13" s="35">
        <f t="shared" si="8"/>
        <v>90.47619048</v>
      </c>
      <c r="T13" s="36">
        <v>4.0</v>
      </c>
      <c r="U13" s="15">
        <v>0.0</v>
      </c>
      <c r="V13" s="15">
        <v>6.0</v>
      </c>
      <c r="W13" s="13">
        <f t="shared" si="9"/>
        <v>10</v>
      </c>
      <c r="X13" s="13">
        <f t="shared" si="10"/>
        <v>67</v>
      </c>
      <c r="Y13" s="13">
        <f t="shared" si="11"/>
        <v>88.15789474</v>
      </c>
      <c r="Z13" s="15">
        <v>7.0</v>
      </c>
      <c r="AA13" s="15">
        <v>1.0</v>
      </c>
      <c r="AB13" s="15">
        <v>9.0</v>
      </c>
      <c r="AC13" s="13">
        <f t="shared" si="12"/>
        <v>17</v>
      </c>
      <c r="AD13" s="13">
        <f t="shared" si="13"/>
        <v>84</v>
      </c>
      <c r="AE13" s="13">
        <f t="shared" si="14"/>
        <v>90.32258065</v>
      </c>
      <c r="AF13" s="15">
        <v>7.0</v>
      </c>
      <c r="AG13" s="15">
        <v>1.0</v>
      </c>
      <c r="AH13" s="15">
        <v>8.0</v>
      </c>
      <c r="AI13" s="13">
        <f t="shared" si="15"/>
        <v>16</v>
      </c>
      <c r="AJ13" s="13">
        <f t="shared" si="16"/>
        <v>100</v>
      </c>
      <c r="AK13" s="13">
        <f t="shared" si="17"/>
        <v>88.49557522</v>
      </c>
      <c r="AL13" s="15">
        <v>4.0</v>
      </c>
      <c r="AM13" s="15">
        <v>11.0</v>
      </c>
      <c r="AN13" s="15">
        <v>1.0</v>
      </c>
      <c r="AO13" s="13">
        <f t="shared" si="18"/>
        <v>16</v>
      </c>
      <c r="AP13" s="13">
        <f t="shared" si="19"/>
        <v>116</v>
      </c>
      <c r="AQ13" s="13">
        <f t="shared" si="20"/>
        <v>89.92248062</v>
      </c>
      <c r="AR13" s="15">
        <v>7.0</v>
      </c>
      <c r="AS13" s="15">
        <v>3.0</v>
      </c>
      <c r="AT13" s="15">
        <v>0.0</v>
      </c>
      <c r="AU13" s="13">
        <f t="shared" si="21"/>
        <v>10</v>
      </c>
      <c r="AV13" s="13">
        <f t="shared" si="22"/>
        <v>126</v>
      </c>
      <c r="AW13" s="13">
        <f t="shared" si="23"/>
        <v>89.36170213</v>
      </c>
      <c r="AX13" s="15">
        <v>7.0</v>
      </c>
      <c r="AY13" s="15">
        <v>2.0</v>
      </c>
      <c r="AZ13" s="15">
        <v>16.0</v>
      </c>
      <c r="BA13" s="13">
        <f t="shared" si="24"/>
        <v>151</v>
      </c>
      <c r="BB13" s="13">
        <f t="shared" si="25"/>
        <v>90.96385542</v>
      </c>
      <c r="BC13" s="15">
        <v>11.0</v>
      </c>
      <c r="BD13" s="15">
        <v>3.0</v>
      </c>
      <c r="BE13" s="15">
        <v>14.0</v>
      </c>
      <c r="BF13" s="13">
        <f t="shared" si="26"/>
        <v>179</v>
      </c>
      <c r="BG13" s="13">
        <f t="shared" si="27"/>
        <v>92.26804124</v>
      </c>
      <c r="BH13" s="15">
        <v>15.0</v>
      </c>
      <c r="BI13" s="15">
        <v>4.0</v>
      </c>
      <c r="BJ13" s="15">
        <v>16.0</v>
      </c>
      <c r="BK13" s="13">
        <f t="shared" si="28"/>
        <v>35</v>
      </c>
      <c r="BL13" s="13">
        <f t="shared" si="29"/>
        <v>214</v>
      </c>
      <c r="BM13" s="13">
        <f t="shared" si="30"/>
        <v>93.04347826</v>
      </c>
      <c r="BN13" s="15">
        <v>5.0</v>
      </c>
      <c r="BO13" s="15">
        <v>4.0</v>
      </c>
      <c r="BP13" s="15">
        <v>12.0</v>
      </c>
      <c r="BQ13" s="13">
        <f t="shared" si="31"/>
        <v>21</v>
      </c>
      <c r="BR13" s="13">
        <f t="shared" si="32"/>
        <v>235</v>
      </c>
      <c r="BS13" s="13">
        <f t="shared" si="33"/>
        <v>91.796875</v>
      </c>
      <c r="BT13" s="15">
        <v>4.0</v>
      </c>
      <c r="BU13" s="15">
        <v>3.0</v>
      </c>
      <c r="BV13" s="15">
        <v>8.0</v>
      </c>
      <c r="BW13" s="15">
        <v>8.0</v>
      </c>
      <c r="BX13" s="13">
        <f t="shared" si="34"/>
        <v>23</v>
      </c>
      <c r="BY13" s="13">
        <f t="shared" si="35"/>
        <v>258</v>
      </c>
      <c r="BZ13" s="13">
        <f t="shared" si="36"/>
        <v>90.52631579</v>
      </c>
      <c r="CA13" s="15">
        <v>11.0</v>
      </c>
      <c r="CB13" s="15">
        <v>1.0</v>
      </c>
      <c r="CC13" s="15">
        <v>6.0</v>
      </c>
      <c r="CD13" s="15">
        <v>11.0</v>
      </c>
      <c r="CE13" s="13">
        <f t="shared" si="37"/>
        <v>29</v>
      </c>
      <c r="CF13" s="13">
        <f t="shared" si="38"/>
        <v>287</v>
      </c>
      <c r="CG13" s="13">
        <f t="shared" si="39"/>
        <v>91.11111111</v>
      </c>
      <c r="CH13" s="15">
        <v>13.0</v>
      </c>
      <c r="CI13" s="13"/>
      <c r="CJ13" s="59">
        <v>12.0</v>
      </c>
      <c r="CK13" s="59">
        <v>6.0</v>
      </c>
      <c r="CL13" s="63">
        <f t="shared" si="40"/>
        <v>31</v>
      </c>
      <c r="CM13" s="63">
        <f t="shared" si="41"/>
        <v>318</v>
      </c>
      <c r="CN13" s="63">
        <f t="shared" si="42"/>
        <v>91.90751445</v>
      </c>
      <c r="CO13" s="59">
        <v>2.0</v>
      </c>
      <c r="CP13" s="63"/>
      <c r="CQ13" s="59">
        <v>2.0</v>
      </c>
      <c r="CR13" s="63"/>
      <c r="CS13" s="63">
        <f t="shared" si="43"/>
        <v>4</v>
      </c>
      <c r="CT13" s="63">
        <f t="shared" si="44"/>
        <v>322</v>
      </c>
      <c r="CU13" s="63">
        <f t="shared" si="45"/>
        <v>92</v>
      </c>
      <c r="CV13" s="56">
        <f t="shared" si="46"/>
        <v>156</v>
      </c>
      <c r="CW13" s="56">
        <f t="shared" si="47"/>
        <v>115</v>
      </c>
      <c r="CX13" s="56">
        <f t="shared" si="48"/>
        <v>166</v>
      </c>
      <c r="CY13" s="56">
        <f t="shared" si="49"/>
        <v>114</v>
      </c>
    </row>
    <row r="14">
      <c r="A14" s="10">
        <v>8.0</v>
      </c>
      <c r="B14" s="35" t="s">
        <v>29</v>
      </c>
      <c r="C14" s="35">
        <v>6.0</v>
      </c>
      <c r="D14" s="35">
        <v>3.0</v>
      </c>
      <c r="E14" s="35">
        <v>14.0</v>
      </c>
      <c r="F14" s="35">
        <f t="shared" si="1"/>
        <v>23</v>
      </c>
      <c r="G14" s="35">
        <f t="shared" si="2"/>
        <v>95.83333333</v>
      </c>
      <c r="H14" s="36">
        <v>7.0</v>
      </c>
      <c r="I14" s="36">
        <v>2.0</v>
      </c>
      <c r="J14" s="36">
        <v>15.0</v>
      </c>
      <c r="K14" s="13">
        <f t="shared" si="3"/>
        <v>24</v>
      </c>
      <c r="L14" s="35">
        <f t="shared" si="4"/>
        <v>47</v>
      </c>
      <c r="M14" s="35">
        <f t="shared" si="5"/>
        <v>97.91666667</v>
      </c>
      <c r="N14" s="35">
        <v>5.0</v>
      </c>
      <c r="O14" s="35">
        <v>3.0</v>
      </c>
      <c r="P14" s="35">
        <v>4.0</v>
      </c>
      <c r="Q14" s="35">
        <f t="shared" si="6"/>
        <v>12</v>
      </c>
      <c r="R14" s="35">
        <f t="shared" si="7"/>
        <v>59</v>
      </c>
      <c r="S14" s="35">
        <f t="shared" si="8"/>
        <v>93.65079365</v>
      </c>
      <c r="T14" s="36">
        <v>4.0</v>
      </c>
      <c r="U14" s="15">
        <v>0.0</v>
      </c>
      <c r="V14" s="15">
        <v>8.0</v>
      </c>
      <c r="W14" s="13">
        <f t="shared" si="9"/>
        <v>12</v>
      </c>
      <c r="X14" s="13">
        <f t="shared" si="10"/>
        <v>71</v>
      </c>
      <c r="Y14" s="13">
        <f t="shared" si="11"/>
        <v>93.42105263</v>
      </c>
      <c r="Z14" s="15">
        <v>7.0</v>
      </c>
      <c r="AA14" s="15">
        <v>1.0</v>
      </c>
      <c r="AB14" s="15">
        <v>9.0</v>
      </c>
      <c r="AC14" s="13">
        <f t="shared" si="12"/>
        <v>17</v>
      </c>
      <c r="AD14" s="13">
        <f t="shared" si="13"/>
        <v>88</v>
      </c>
      <c r="AE14" s="13">
        <f t="shared" si="14"/>
        <v>94.62365591</v>
      </c>
      <c r="AF14" s="15">
        <v>9.0</v>
      </c>
      <c r="AG14" s="15">
        <v>1.0</v>
      </c>
      <c r="AH14" s="15">
        <v>10.0</v>
      </c>
      <c r="AI14" s="13">
        <f t="shared" si="15"/>
        <v>20</v>
      </c>
      <c r="AJ14" s="13">
        <f t="shared" si="16"/>
        <v>108</v>
      </c>
      <c r="AK14" s="13">
        <f t="shared" si="17"/>
        <v>95.57522124</v>
      </c>
      <c r="AL14" s="15">
        <v>4.0</v>
      </c>
      <c r="AM14" s="15">
        <v>11.0</v>
      </c>
      <c r="AN14" s="15">
        <v>1.0</v>
      </c>
      <c r="AO14" s="13">
        <f t="shared" si="18"/>
        <v>16</v>
      </c>
      <c r="AP14" s="13">
        <f t="shared" si="19"/>
        <v>124</v>
      </c>
      <c r="AQ14" s="13">
        <f t="shared" si="20"/>
        <v>96.12403101</v>
      </c>
      <c r="AR14" s="15">
        <v>7.0</v>
      </c>
      <c r="AS14" s="15">
        <v>5.0</v>
      </c>
      <c r="AT14" s="15">
        <v>0.0</v>
      </c>
      <c r="AU14" s="13">
        <f t="shared" si="21"/>
        <v>12</v>
      </c>
      <c r="AV14" s="13">
        <f t="shared" si="22"/>
        <v>136</v>
      </c>
      <c r="AW14" s="13">
        <f t="shared" si="23"/>
        <v>96.45390071</v>
      </c>
      <c r="AX14" s="15">
        <v>6.0</v>
      </c>
      <c r="AY14" s="15">
        <v>1.0</v>
      </c>
      <c r="AZ14" s="15">
        <v>16.0</v>
      </c>
      <c r="BA14" s="13">
        <f t="shared" si="24"/>
        <v>159</v>
      </c>
      <c r="BB14" s="13">
        <f t="shared" si="25"/>
        <v>95.78313253</v>
      </c>
      <c r="BC14" s="15">
        <v>11.0</v>
      </c>
      <c r="BD14" s="15">
        <v>3.0</v>
      </c>
      <c r="BE14" s="15">
        <v>14.0</v>
      </c>
      <c r="BF14" s="13">
        <f t="shared" si="26"/>
        <v>187</v>
      </c>
      <c r="BG14" s="13">
        <f t="shared" si="27"/>
        <v>96.39175258</v>
      </c>
      <c r="BH14" s="15">
        <v>15.0</v>
      </c>
      <c r="BI14" s="15">
        <v>4.0</v>
      </c>
      <c r="BJ14" s="15">
        <v>16.0</v>
      </c>
      <c r="BK14" s="13">
        <f t="shared" si="28"/>
        <v>35</v>
      </c>
      <c r="BL14" s="13">
        <f t="shared" si="29"/>
        <v>222</v>
      </c>
      <c r="BM14" s="13">
        <f t="shared" si="30"/>
        <v>96.52173913</v>
      </c>
      <c r="BN14" s="15">
        <v>5.0</v>
      </c>
      <c r="BO14" s="15">
        <v>3.0</v>
      </c>
      <c r="BP14" s="15">
        <v>15.0</v>
      </c>
      <c r="BQ14" s="13">
        <f t="shared" si="31"/>
        <v>23</v>
      </c>
      <c r="BR14" s="13">
        <f t="shared" si="32"/>
        <v>245</v>
      </c>
      <c r="BS14" s="13">
        <f t="shared" si="33"/>
        <v>95.703125</v>
      </c>
      <c r="BT14" s="15">
        <v>4.0</v>
      </c>
      <c r="BU14" s="15">
        <v>3.0</v>
      </c>
      <c r="BV14" s="15">
        <v>8.0</v>
      </c>
      <c r="BW14" s="15">
        <v>10.0</v>
      </c>
      <c r="BX14" s="13">
        <f t="shared" si="34"/>
        <v>25</v>
      </c>
      <c r="BY14" s="13">
        <f t="shared" si="35"/>
        <v>270</v>
      </c>
      <c r="BZ14" s="13">
        <f t="shared" si="36"/>
        <v>94.73684211</v>
      </c>
      <c r="CA14" s="15">
        <v>11.0</v>
      </c>
      <c r="CB14" s="15">
        <v>2.0</v>
      </c>
      <c r="CC14" s="15">
        <v>4.0</v>
      </c>
      <c r="CD14" s="15">
        <v>11.0</v>
      </c>
      <c r="CE14" s="13">
        <f t="shared" si="37"/>
        <v>28</v>
      </c>
      <c r="CF14" s="13">
        <f t="shared" si="38"/>
        <v>298</v>
      </c>
      <c r="CG14" s="13">
        <f t="shared" si="39"/>
        <v>94.6031746</v>
      </c>
      <c r="CH14" s="15">
        <v>11.0</v>
      </c>
      <c r="CI14" s="13"/>
      <c r="CJ14" s="59">
        <v>12.0</v>
      </c>
      <c r="CK14" s="59">
        <v>4.0</v>
      </c>
      <c r="CL14" s="63">
        <f t="shared" si="40"/>
        <v>27</v>
      </c>
      <c r="CM14" s="63">
        <f t="shared" si="41"/>
        <v>325</v>
      </c>
      <c r="CN14" s="63">
        <f t="shared" si="42"/>
        <v>93.93063584</v>
      </c>
      <c r="CO14" s="59">
        <v>2.0</v>
      </c>
      <c r="CP14" s="63"/>
      <c r="CQ14" s="59">
        <v>2.0</v>
      </c>
      <c r="CR14" s="63"/>
      <c r="CS14" s="63">
        <f t="shared" si="43"/>
        <v>4</v>
      </c>
      <c r="CT14" s="63">
        <f t="shared" si="44"/>
        <v>329</v>
      </c>
      <c r="CU14" s="63">
        <f t="shared" si="45"/>
        <v>94</v>
      </c>
      <c r="CV14" s="56">
        <f t="shared" si="46"/>
        <v>156</v>
      </c>
      <c r="CW14" s="56">
        <f t="shared" si="47"/>
        <v>115</v>
      </c>
      <c r="CX14" s="56">
        <f t="shared" si="48"/>
        <v>173</v>
      </c>
      <c r="CY14" s="56">
        <f t="shared" si="49"/>
        <v>121</v>
      </c>
    </row>
    <row r="15">
      <c r="A15" s="10">
        <v>9.0</v>
      </c>
      <c r="B15" s="35" t="s">
        <v>30</v>
      </c>
      <c r="C15" s="35">
        <v>6.0</v>
      </c>
      <c r="D15" s="35">
        <v>4.0</v>
      </c>
      <c r="E15" s="35">
        <v>14.0</v>
      </c>
      <c r="F15" s="35">
        <f t="shared" si="1"/>
        <v>24</v>
      </c>
      <c r="G15" s="35">
        <f t="shared" si="2"/>
        <v>100</v>
      </c>
      <c r="H15" s="36">
        <v>7.0</v>
      </c>
      <c r="I15" s="36">
        <v>2.0</v>
      </c>
      <c r="J15" s="36">
        <v>15.0</v>
      </c>
      <c r="K15" s="13">
        <f t="shared" si="3"/>
        <v>24</v>
      </c>
      <c r="L15" s="35">
        <f t="shared" si="4"/>
        <v>48</v>
      </c>
      <c r="M15" s="35">
        <f t="shared" si="5"/>
        <v>100</v>
      </c>
      <c r="N15" s="35">
        <v>6.0</v>
      </c>
      <c r="O15" s="35">
        <v>3.0</v>
      </c>
      <c r="P15" s="35">
        <v>6.0</v>
      </c>
      <c r="Q15" s="35">
        <f t="shared" si="6"/>
        <v>15</v>
      </c>
      <c r="R15" s="35">
        <f t="shared" si="7"/>
        <v>63</v>
      </c>
      <c r="S15" s="35">
        <f t="shared" si="8"/>
        <v>100</v>
      </c>
      <c r="T15" s="36">
        <v>4.0</v>
      </c>
      <c r="U15" s="15">
        <v>1.0</v>
      </c>
      <c r="V15" s="15">
        <v>8.0</v>
      </c>
      <c r="W15" s="13">
        <f t="shared" si="9"/>
        <v>13</v>
      </c>
      <c r="X15" s="13">
        <f t="shared" si="10"/>
        <v>76</v>
      </c>
      <c r="Y15" s="13">
        <f t="shared" si="11"/>
        <v>100</v>
      </c>
      <c r="Z15" s="15">
        <v>6.0</v>
      </c>
      <c r="AA15" s="15">
        <v>1.0</v>
      </c>
      <c r="AB15" s="15">
        <v>9.0</v>
      </c>
      <c r="AC15" s="13">
        <f t="shared" si="12"/>
        <v>16</v>
      </c>
      <c r="AD15" s="13">
        <f t="shared" si="13"/>
        <v>92</v>
      </c>
      <c r="AE15" s="13">
        <f t="shared" si="14"/>
        <v>98.92473118</v>
      </c>
      <c r="AF15" s="15">
        <v>9.0</v>
      </c>
      <c r="AG15" s="15">
        <v>1.0</v>
      </c>
      <c r="AH15" s="15">
        <v>8.0</v>
      </c>
      <c r="AI15" s="13">
        <f t="shared" si="15"/>
        <v>18</v>
      </c>
      <c r="AJ15" s="13">
        <f t="shared" si="16"/>
        <v>110</v>
      </c>
      <c r="AK15" s="13">
        <f t="shared" si="17"/>
        <v>97.34513274</v>
      </c>
      <c r="AL15" s="15">
        <v>4.0</v>
      </c>
      <c r="AM15" s="15">
        <v>11.0</v>
      </c>
      <c r="AN15" s="15">
        <v>1.0</v>
      </c>
      <c r="AO15" s="13">
        <f t="shared" si="18"/>
        <v>16</v>
      </c>
      <c r="AP15" s="13">
        <f t="shared" si="19"/>
        <v>126</v>
      </c>
      <c r="AQ15" s="13">
        <f t="shared" si="20"/>
        <v>97.6744186</v>
      </c>
      <c r="AR15" s="15">
        <v>7.0</v>
      </c>
      <c r="AS15" s="15">
        <v>5.0</v>
      </c>
      <c r="AT15" s="15">
        <v>0.0</v>
      </c>
      <c r="AU15" s="13">
        <f t="shared" si="21"/>
        <v>12</v>
      </c>
      <c r="AV15" s="13">
        <f t="shared" si="22"/>
        <v>138</v>
      </c>
      <c r="AW15" s="13">
        <f t="shared" si="23"/>
        <v>97.87234043</v>
      </c>
      <c r="AX15" s="15">
        <v>7.0</v>
      </c>
      <c r="AY15" s="15">
        <v>2.0</v>
      </c>
      <c r="AZ15" s="15">
        <v>16.0</v>
      </c>
      <c r="BA15" s="13">
        <f t="shared" si="24"/>
        <v>163</v>
      </c>
      <c r="BB15" s="13">
        <f t="shared" si="25"/>
        <v>98.19277108</v>
      </c>
      <c r="BC15" s="15">
        <v>11.0</v>
      </c>
      <c r="BD15" s="15">
        <v>3.0</v>
      </c>
      <c r="BE15" s="15">
        <v>14.0</v>
      </c>
      <c r="BF15" s="13">
        <f t="shared" si="26"/>
        <v>191</v>
      </c>
      <c r="BG15" s="13">
        <f t="shared" si="27"/>
        <v>98.45360825</v>
      </c>
      <c r="BH15" s="15">
        <v>15.0</v>
      </c>
      <c r="BI15" s="15">
        <v>4.0</v>
      </c>
      <c r="BJ15" s="15">
        <v>14.0</v>
      </c>
      <c r="BK15" s="13">
        <f t="shared" si="28"/>
        <v>33</v>
      </c>
      <c r="BL15" s="13">
        <f t="shared" si="29"/>
        <v>224</v>
      </c>
      <c r="BM15" s="13">
        <f t="shared" si="30"/>
        <v>97.39130435</v>
      </c>
      <c r="BN15" s="15">
        <v>5.0</v>
      </c>
      <c r="BO15" s="15">
        <v>4.0</v>
      </c>
      <c r="BP15" s="15">
        <v>14.0</v>
      </c>
      <c r="BQ15" s="13">
        <f t="shared" si="31"/>
        <v>23</v>
      </c>
      <c r="BR15" s="13">
        <f t="shared" si="32"/>
        <v>247</v>
      </c>
      <c r="BS15" s="13">
        <f t="shared" si="33"/>
        <v>96.484375</v>
      </c>
      <c r="BT15" s="15">
        <v>3.0</v>
      </c>
      <c r="BU15" s="15">
        <v>1.0</v>
      </c>
      <c r="BV15" s="15">
        <v>8.0</v>
      </c>
      <c r="BW15" s="15">
        <v>12.0</v>
      </c>
      <c r="BX15" s="13">
        <f t="shared" si="34"/>
        <v>24</v>
      </c>
      <c r="BY15" s="13">
        <f t="shared" si="35"/>
        <v>271</v>
      </c>
      <c r="BZ15" s="13">
        <f t="shared" si="36"/>
        <v>95.0877193</v>
      </c>
      <c r="CA15" s="15">
        <v>11.0</v>
      </c>
      <c r="CB15" s="15">
        <v>2.0</v>
      </c>
      <c r="CC15" s="15">
        <v>6.0</v>
      </c>
      <c r="CD15" s="15">
        <v>11.0</v>
      </c>
      <c r="CE15" s="13">
        <f t="shared" si="37"/>
        <v>30</v>
      </c>
      <c r="CF15" s="13">
        <f t="shared" si="38"/>
        <v>301</v>
      </c>
      <c r="CG15" s="13">
        <f t="shared" si="39"/>
        <v>95.55555556</v>
      </c>
      <c r="CH15" s="15">
        <v>12.0</v>
      </c>
      <c r="CI15" s="13"/>
      <c r="CJ15" s="59">
        <v>12.0</v>
      </c>
      <c r="CK15" s="59">
        <v>6.0</v>
      </c>
      <c r="CL15" s="63">
        <f t="shared" si="40"/>
        <v>30</v>
      </c>
      <c r="CM15" s="63">
        <f t="shared" si="41"/>
        <v>331</v>
      </c>
      <c r="CN15" s="63">
        <f t="shared" si="42"/>
        <v>95.66473988</v>
      </c>
      <c r="CO15" s="59">
        <v>2.0</v>
      </c>
      <c r="CP15" s="63"/>
      <c r="CQ15" s="59">
        <v>2.0</v>
      </c>
      <c r="CR15" s="63"/>
      <c r="CS15" s="63">
        <f t="shared" si="43"/>
        <v>4</v>
      </c>
      <c r="CT15" s="63">
        <f t="shared" si="44"/>
        <v>335</v>
      </c>
      <c r="CU15" s="63">
        <f t="shared" si="45"/>
        <v>95.71428571</v>
      </c>
      <c r="CV15" s="56">
        <f t="shared" si="46"/>
        <v>159</v>
      </c>
      <c r="CW15" s="56">
        <f t="shared" si="47"/>
        <v>118</v>
      </c>
      <c r="CX15" s="56">
        <f t="shared" si="48"/>
        <v>176</v>
      </c>
      <c r="CY15" s="56">
        <f t="shared" si="49"/>
        <v>124</v>
      </c>
    </row>
    <row r="16">
      <c r="A16" s="10">
        <v>10.0</v>
      </c>
      <c r="B16" s="35" t="s">
        <v>31</v>
      </c>
      <c r="C16" s="35">
        <v>5.0</v>
      </c>
      <c r="D16" s="35">
        <v>4.0</v>
      </c>
      <c r="E16" s="35">
        <v>11.0</v>
      </c>
      <c r="F16" s="35">
        <f t="shared" si="1"/>
        <v>20</v>
      </c>
      <c r="G16" s="35">
        <f t="shared" si="2"/>
        <v>83.33333333</v>
      </c>
      <c r="H16" s="36">
        <v>5.0</v>
      </c>
      <c r="I16" s="36">
        <v>2.0</v>
      </c>
      <c r="J16" s="36">
        <v>15.0</v>
      </c>
      <c r="K16" s="13">
        <f t="shared" si="3"/>
        <v>22</v>
      </c>
      <c r="L16" s="35">
        <f t="shared" si="4"/>
        <v>42</v>
      </c>
      <c r="M16" s="35">
        <f t="shared" si="5"/>
        <v>87.5</v>
      </c>
      <c r="N16" s="35">
        <v>6.0</v>
      </c>
      <c r="O16" s="35">
        <v>3.0</v>
      </c>
      <c r="P16" s="35">
        <v>6.0</v>
      </c>
      <c r="Q16" s="35">
        <f t="shared" si="6"/>
        <v>15</v>
      </c>
      <c r="R16" s="35">
        <f t="shared" si="7"/>
        <v>57</v>
      </c>
      <c r="S16" s="35">
        <f t="shared" si="8"/>
        <v>90.47619048</v>
      </c>
      <c r="T16" s="36">
        <v>4.0</v>
      </c>
      <c r="U16" s="15">
        <v>1.0</v>
      </c>
      <c r="V16" s="15">
        <v>8.0</v>
      </c>
      <c r="W16" s="13">
        <f t="shared" si="9"/>
        <v>13</v>
      </c>
      <c r="X16" s="13">
        <f t="shared" si="10"/>
        <v>70</v>
      </c>
      <c r="Y16" s="13">
        <f t="shared" si="11"/>
        <v>92.10526316</v>
      </c>
      <c r="Z16" s="15">
        <v>7.0</v>
      </c>
      <c r="AA16" s="15">
        <v>0.0</v>
      </c>
      <c r="AB16" s="15">
        <v>9.0</v>
      </c>
      <c r="AC16" s="13">
        <f t="shared" si="12"/>
        <v>16</v>
      </c>
      <c r="AD16" s="13">
        <f t="shared" si="13"/>
        <v>86</v>
      </c>
      <c r="AE16" s="13">
        <f t="shared" si="14"/>
        <v>92.47311828</v>
      </c>
      <c r="AF16" s="15">
        <v>9.0</v>
      </c>
      <c r="AG16" s="15">
        <v>1.0</v>
      </c>
      <c r="AH16" s="15">
        <v>8.0</v>
      </c>
      <c r="AI16" s="13">
        <f t="shared" si="15"/>
        <v>18</v>
      </c>
      <c r="AJ16" s="13">
        <f t="shared" si="16"/>
        <v>104</v>
      </c>
      <c r="AK16" s="13">
        <f t="shared" si="17"/>
        <v>92.03539823</v>
      </c>
      <c r="AL16" s="15">
        <v>3.0</v>
      </c>
      <c r="AM16" s="15">
        <v>11.0</v>
      </c>
      <c r="AN16" s="15">
        <v>1.0</v>
      </c>
      <c r="AO16" s="13">
        <f t="shared" si="18"/>
        <v>15</v>
      </c>
      <c r="AP16" s="13">
        <f t="shared" si="19"/>
        <v>119</v>
      </c>
      <c r="AQ16" s="13">
        <f t="shared" si="20"/>
        <v>92.24806202</v>
      </c>
      <c r="AR16" s="15">
        <v>7.0</v>
      </c>
      <c r="AS16" s="15">
        <v>5.0</v>
      </c>
      <c r="AT16" s="15">
        <v>0.0</v>
      </c>
      <c r="AU16" s="13">
        <f t="shared" si="21"/>
        <v>12</v>
      </c>
      <c r="AV16" s="13">
        <f t="shared" si="22"/>
        <v>131</v>
      </c>
      <c r="AW16" s="13">
        <f t="shared" si="23"/>
        <v>92.90780142</v>
      </c>
      <c r="AX16" s="15">
        <v>7.0</v>
      </c>
      <c r="AY16" s="15">
        <v>2.0</v>
      </c>
      <c r="AZ16" s="15">
        <v>16.0</v>
      </c>
      <c r="BA16" s="13">
        <f t="shared" si="24"/>
        <v>156</v>
      </c>
      <c r="BB16" s="13">
        <f t="shared" si="25"/>
        <v>93.97590361</v>
      </c>
      <c r="BC16" s="15">
        <v>11.0</v>
      </c>
      <c r="BD16" s="15">
        <v>3.0</v>
      </c>
      <c r="BE16" s="15">
        <v>14.0</v>
      </c>
      <c r="BF16" s="13">
        <f t="shared" si="26"/>
        <v>184</v>
      </c>
      <c r="BG16" s="13">
        <f t="shared" si="27"/>
        <v>94.84536082</v>
      </c>
      <c r="BH16" s="15">
        <v>11.0</v>
      </c>
      <c r="BI16" s="15">
        <v>3.0</v>
      </c>
      <c r="BJ16" s="15">
        <v>16.0</v>
      </c>
      <c r="BK16" s="13">
        <f t="shared" si="28"/>
        <v>30</v>
      </c>
      <c r="BL16" s="13">
        <f t="shared" si="29"/>
        <v>214</v>
      </c>
      <c r="BM16" s="13">
        <f t="shared" si="30"/>
        <v>93.04347826</v>
      </c>
      <c r="BN16" s="15">
        <v>5.0</v>
      </c>
      <c r="BO16" s="15">
        <v>4.0</v>
      </c>
      <c r="BP16" s="15">
        <v>17.0</v>
      </c>
      <c r="BQ16" s="13">
        <f t="shared" si="31"/>
        <v>26</v>
      </c>
      <c r="BR16" s="13">
        <f t="shared" si="32"/>
        <v>240</v>
      </c>
      <c r="BS16" s="13">
        <f t="shared" si="33"/>
        <v>93.75</v>
      </c>
      <c r="BT16" s="15">
        <v>3.0</v>
      </c>
      <c r="BU16" s="15">
        <v>3.0</v>
      </c>
      <c r="BV16" s="15">
        <v>8.0</v>
      </c>
      <c r="BW16" s="15">
        <v>10.0</v>
      </c>
      <c r="BX16" s="13">
        <f t="shared" si="34"/>
        <v>24</v>
      </c>
      <c r="BY16" s="13">
        <f t="shared" si="35"/>
        <v>264</v>
      </c>
      <c r="BZ16" s="13">
        <f t="shared" si="36"/>
        <v>92.63157895</v>
      </c>
      <c r="CA16" s="15">
        <v>11.0</v>
      </c>
      <c r="CB16" s="15">
        <v>2.0</v>
      </c>
      <c r="CC16" s="15">
        <v>6.0</v>
      </c>
      <c r="CD16" s="15">
        <v>11.0</v>
      </c>
      <c r="CE16" s="13">
        <f t="shared" si="37"/>
        <v>30</v>
      </c>
      <c r="CF16" s="13">
        <f t="shared" si="38"/>
        <v>294</v>
      </c>
      <c r="CG16" s="13">
        <f t="shared" si="39"/>
        <v>93.33333333</v>
      </c>
      <c r="CH16" s="15">
        <v>12.0</v>
      </c>
      <c r="CI16" s="13"/>
      <c r="CJ16" s="59">
        <v>12.0</v>
      </c>
      <c r="CK16" s="59">
        <v>6.0</v>
      </c>
      <c r="CL16" s="63">
        <f t="shared" si="40"/>
        <v>30</v>
      </c>
      <c r="CM16" s="63">
        <f t="shared" si="41"/>
        <v>324</v>
      </c>
      <c r="CN16" s="63">
        <f t="shared" si="42"/>
        <v>93.6416185</v>
      </c>
      <c r="CO16" s="59">
        <v>2.0</v>
      </c>
      <c r="CP16" s="63"/>
      <c r="CQ16" s="59">
        <v>2.0</v>
      </c>
      <c r="CR16" s="63"/>
      <c r="CS16" s="63">
        <f t="shared" si="43"/>
        <v>4</v>
      </c>
      <c r="CT16" s="63">
        <f t="shared" si="44"/>
        <v>328</v>
      </c>
      <c r="CU16" s="63">
        <f t="shared" si="45"/>
        <v>93.71428571</v>
      </c>
      <c r="CV16" s="56">
        <f t="shared" si="46"/>
        <v>152</v>
      </c>
      <c r="CW16" s="56">
        <f t="shared" si="47"/>
        <v>111</v>
      </c>
      <c r="CX16" s="56">
        <f t="shared" si="48"/>
        <v>176</v>
      </c>
      <c r="CY16" s="56">
        <f t="shared" si="49"/>
        <v>124</v>
      </c>
    </row>
    <row r="17">
      <c r="A17" s="10">
        <v>11.0</v>
      </c>
      <c r="B17" s="35" t="s">
        <v>32</v>
      </c>
      <c r="C17" s="35">
        <v>6.0</v>
      </c>
      <c r="D17" s="35">
        <v>3.0</v>
      </c>
      <c r="E17" s="35">
        <v>14.0</v>
      </c>
      <c r="F17" s="35">
        <f t="shared" si="1"/>
        <v>23</v>
      </c>
      <c r="G17" s="35">
        <f t="shared" si="2"/>
        <v>95.83333333</v>
      </c>
      <c r="H17" s="36">
        <v>5.0</v>
      </c>
      <c r="I17" s="36">
        <v>2.0</v>
      </c>
      <c r="J17" s="36">
        <v>15.0</v>
      </c>
      <c r="K17" s="13">
        <f t="shared" si="3"/>
        <v>22</v>
      </c>
      <c r="L17" s="35">
        <f t="shared" si="4"/>
        <v>45</v>
      </c>
      <c r="M17" s="35">
        <f t="shared" si="5"/>
        <v>93.75</v>
      </c>
      <c r="N17" s="35">
        <v>5.0</v>
      </c>
      <c r="O17" s="35">
        <v>3.0</v>
      </c>
      <c r="P17" s="35">
        <v>2.0</v>
      </c>
      <c r="Q17" s="35">
        <f t="shared" si="6"/>
        <v>10</v>
      </c>
      <c r="R17" s="35">
        <f t="shared" si="7"/>
        <v>55</v>
      </c>
      <c r="S17" s="35">
        <f t="shared" si="8"/>
        <v>87.3015873</v>
      </c>
      <c r="T17" s="36">
        <v>3.0</v>
      </c>
      <c r="U17" s="15">
        <v>1.0</v>
      </c>
      <c r="V17" s="15">
        <v>8.0</v>
      </c>
      <c r="W17" s="13">
        <f t="shared" si="9"/>
        <v>12</v>
      </c>
      <c r="X17" s="13">
        <f t="shared" si="10"/>
        <v>67</v>
      </c>
      <c r="Y17" s="13">
        <f t="shared" si="11"/>
        <v>88.15789474</v>
      </c>
      <c r="Z17" s="15">
        <v>6.0</v>
      </c>
      <c r="AA17" s="15">
        <v>1.0</v>
      </c>
      <c r="AB17" s="15">
        <v>7.0</v>
      </c>
      <c r="AC17" s="13">
        <f t="shared" si="12"/>
        <v>14</v>
      </c>
      <c r="AD17" s="13">
        <f t="shared" si="13"/>
        <v>81</v>
      </c>
      <c r="AE17" s="13">
        <f t="shared" si="14"/>
        <v>87.09677419</v>
      </c>
      <c r="AF17" s="15">
        <v>7.0</v>
      </c>
      <c r="AG17" s="15">
        <v>1.0</v>
      </c>
      <c r="AH17" s="15">
        <v>8.0</v>
      </c>
      <c r="AI17" s="13">
        <f t="shared" si="15"/>
        <v>16</v>
      </c>
      <c r="AJ17" s="13">
        <f t="shared" si="16"/>
        <v>97</v>
      </c>
      <c r="AK17" s="13">
        <f t="shared" si="17"/>
        <v>85.84070796</v>
      </c>
      <c r="AL17" s="15">
        <v>4.0</v>
      </c>
      <c r="AM17" s="15">
        <v>11.0</v>
      </c>
      <c r="AN17" s="15">
        <v>1.0</v>
      </c>
      <c r="AO17" s="13">
        <f t="shared" si="18"/>
        <v>16</v>
      </c>
      <c r="AP17" s="13">
        <f t="shared" si="19"/>
        <v>113</v>
      </c>
      <c r="AQ17" s="13">
        <f t="shared" si="20"/>
        <v>87.59689922</v>
      </c>
      <c r="AR17" s="15">
        <v>0.0</v>
      </c>
      <c r="AS17" s="15">
        <v>5.0</v>
      </c>
      <c r="AT17" s="15">
        <v>0.0</v>
      </c>
      <c r="AU17" s="13">
        <f t="shared" si="21"/>
        <v>5</v>
      </c>
      <c r="AV17" s="13">
        <f t="shared" si="22"/>
        <v>118</v>
      </c>
      <c r="AW17" s="13">
        <f t="shared" si="23"/>
        <v>83.68794326</v>
      </c>
      <c r="AX17" s="15">
        <v>7.0</v>
      </c>
      <c r="AY17" s="15">
        <v>2.0</v>
      </c>
      <c r="AZ17" s="15">
        <v>16.0</v>
      </c>
      <c r="BA17" s="13">
        <f t="shared" si="24"/>
        <v>143</v>
      </c>
      <c r="BB17" s="13">
        <f t="shared" si="25"/>
        <v>86.14457831</v>
      </c>
      <c r="BC17" s="15">
        <v>11.0</v>
      </c>
      <c r="BD17" s="15">
        <v>3.0</v>
      </c>
      <c r="BE17" s="15">
        <v>14.0</v>
      </c>
      <c r="BF17" s="13">
        <f t="shared" si="26"/>
        <v>171</v>
      </c>
      <c r="BG17" s="13">
        <f t="shared" si="27"/>
        <v>88.1443299</v>
      </c>
      <c r="BH17" s="15">
        <v>11.0</v>
      </c>
      <c r="BI17" s="15">
        <v>3.0</v>
      </c>
      <c r="BJ17" s="15">
        <v>12.0</v>
      </c>
      <c r="BK17" s="13">
        <f t="shared" si="28"/>
        <v>26</v>
      </c>
      <c r="BL17" s="13">
        <f t="shared" si="29"/>
        <v>197</v>
      </c>
      <c r="BM17" s="13">
        <f t="shared" si="30"/>
        <v>85.65217391</v>
      </c>
      <c r="BN17" s="15">
        <v>5.0</v>
      </c>
      <c r="BO17" s="15">
        <v>4.0</v>
      </c>
      <c r="BP17" s="15">
        <v>15.0</v>
      </c>
      <c r="BQ17" s="13">
        <f t="shared" si="31"/>
        <v>24</v>
      </c>
      <c r="BR17" s="13">
        <f t="shared" si="32"/>
        <v>221</v>
      </c>
      <c r="BS17" s="13">
        <f t="shared" si="33"/>
        <v>86.328125</v>
      </c>
      <c r="BT17" s="15">
        <v>3.0</v>
      </c>
      <c r="BU17" s="15">
        <v>3.0</v>
      </c>
      <c r="BV17" s="15">
        <v>8.0</v>
      </c>
      <c r="BW17" s="15">
        <v>8.0</v>
      </c>
      <c r="BX17" s="13">
        <f t="shared" si="34"/>
        <v>22</v>
      </c>
      <c r="BY17" s="13">
        <f t="shared" si="35"/>
        <v>243</v>
      </c>
      <c r="BZ17" s="13">
        <f t="shared" si="36"/>
        <v>85.26315789</v>
      </c>
      <c r="CA17" s="15">
        <v>11.0</v>
      </c>
      <c r="CB17" s="15">
        <v>2.0</v>
      </c>
      <c r="CC17" s="15">
        <v>6.0</v>
      </c>
      <c r="CD17" s="15">
        <v>9.0</v>
      </c>
      <c r="CE17" s="13">
        <f t="shared" si="37"/>
        <v>28</v>
      </c>
      <c r="CF17" s="13">
        <f t="shared" si="38"/>
        <v>271</v>
      </c>
      <c r="CG17" s="13">
        <f t="shared" si="39"/>
        <v>86.03174603</v>
      </c>
      <c r="CH17" s="15">
        <v>12.0</v>
      </c>
      <c r="CI17" s="13"/>
      <c r="CJ17" s="59">
        <v>12.0</v>
      </c>
      <c r="CK17" s="59">
        <v>6.0</v>
      </c>
      <c r="CL17" s="63">
        <f t="shared" si="40"/>
        <v>30</v>
      </c>
      <c r="CM17" s="63">
        <f t="shared" si="41"/>
        <v>301</v>
      </c>
      <c r="CN17" s="63">
        <f t="shared" si="42"/>
        <v>86.99421965</v>
      </c>
      <c r="CO17" s="59">
        <v>2.0</v>
      </c>
      <c r="CP17" s="63"/>
      <c r="CQ17" s="59">
        <v>2.0</v>
      </c>
      <c r="CR17" s="63"/>
      <c r="CS17" s="63">
        <f t="shared" si="43"/>
        <v>4</v>
      </c>
      <c r="CT17" s="63">
        <f t="shared" si="44"/>
        <v>305</v>
      </c>
      <c r="CU17" s="63">
        <f t="shared" si="45"/>
        <v>87.14285714</v>
      </c>
      <c r="CV17" s="56">
        <f t="shared" si="46"/>
        <v>142</v>
      </c>
      <c r="CW17" s="56">
        <f t="shared" si="47"/>
        <v>101</v>
      </c>
      <c r="CX17" s="56">
        <f t="shared" si="48"/>
        <v>163</v>
      </c>
      <c r="CY17" s="56">
        <f t="shared" si="49"/>
        <v>111</v>
      </c>
    </row>
    <row r="18" ht="15.0" customHeight="1">
      <c r="A18" s="10">
        <v>12.0</v>
      </c>
      <c r="B18" s="35" t="s">
        <v>33</v>
      </c>
      <c r="C18" s="35">
        <v>5.0</v>
      </c>
      <c r="D18" s="35">
        <v>3.0</v>
      </c>
      <c r="E18" s="35">
        <v>10.0</v>
      </c>
      <c r="F18" s="35">
        <f t="shared" si="1"/>
        <v>18</v>
      </c>
      <c r="G18" s="35">
        <f t="shared" si="2"/>
        <v>75</v>
      </c>
      <c r="H18" s="36">
        <v>4.0</v>
      </c>
      <c r="I18" s="36">
        <v>1.0</v>
      </c>
      <c r="J18" s="36">
        <v>8.0</v>
      </c>
      <c r="K18" s="13">
        <f t="shared" si="3"/>
        <v>13</v>
      </c>
      <c r="L18" s="35">
        <f t="shared" si="4"/>
        <v>31</v>
      </c>
      <c r="M18" s="76">
        <f t="shared" si="5"/>
        <v>64.58333333</v>
      </c>
      <c r="N18" s="35">
        <v>6.0</v>
      </c>
      <c r="O18" s="35">
        <v>3.0</v>
      </c>
      <c r="P18" s="35">
        <v>6.0</v>
      </c>
      <c r="Q18" s="35">
        <f t="shared" si="6"/>
        <v>15</v>
      </c>
      <c r="R18" s="35">
        <f t="shared" si="7"/>
        <v>46</v>
      </c>
      <c r="S18" s="76">
        <f t="shared" si="8"/>
        <v>73.01587302</v>
      </c>
      <c r="T18" s="36">
        <v>3.0</v>
      </c>
      <c r="U18" s="15">
        <v>1.0</v>
      </c>
      <c r="V18" s="15">
        <v>6.0</v>
      </c>
      <c r="W18" s="13">
        <f t="shared" si="9"/>
        <v>10</v>
      </c>
      <c r="X18" s="13">
        <f t="shared" si="10"/>
        <v>56</v>
      </c>
      <c r="Y18" s="41">
        <f t="shared" si="11"/>
        <v>73.68421053</v>
      </c>
      <c r="Z18" s="15">
        <v>6.0</v>
      </c>
      <c r="AA18" s="15">
        <v>1.0</v>
      </c>
      <c r="AB18" s="15">
        <v>9.0</v>
      </c>
      <c r="AC18" s="13">
        <f t="shared" si="12"/>
        <v>16</v>
      </c>
      <c r="AD18" s="13">
        <f t="shared" si="13"/>
        <v>72</v>
      </c>
      <c r="AE18" s="13">
        <f t="shared" si="14"/>
        <v>77.41935484</v>
      </c>
      <c r="AF18" s="15">
        <v>7.0</v>
      </c>
      <c r="AG18" s="15">
        <v>1.0</v>
      </c>
      <c r="AH18" s="15">
        <v>8.0</v>
      </c>
      <c r="AI18" s="13">
        <f t="shared" si="15"/>
        <v>16</v>
      </c>
      <c r="AJ18" s="13">
        <f t="shared" si="16"/>
        <v>88</v>
      </c>
      <c r="AK18" s="13">
        <f t="shared" si="17"/>
        <v>77.87610619</v>
      </c>
      <c r="AL18" s="15">
        <v>4.0</v>
      </c>
      <c r="AM18" s="15">
        <v>11.0</v>
      </c>
      <c r="AN18" s="15">
        <v>1.0</v>
      </c>
      <c r="AO18" s="13">
        <f t="shared" si="18"/>
        <v>16</v>
      </c>
      <c r="AP18" s="13">
        <f t="shared" si="19"/>
        <v>104</v>
      </c>
      <c r="AQ18" s="13">
        <f t="shared" si="20"/>
        <v>80.62015504</v>
      </c>
      <c r="AR18" s="15">
        <v>7.0</v>
      </c>
      <c r="AS18" s="15">
        <v>3.0</v>
      </c>
      <c r="AT18" s="15">
        <v>0.0</v>
      </c>
      <c r="AU18" s="13">
        <f t="shared" si="21"/>
        <v>10</v>
      </c>
      <c r="AV18" s="13">
        <f t="shared" si="22"/>
        <v>114</v>
      </c>
      <c r="AW18" s="13">
        <f t="shared" si="23"/>
        <v>80.85106383</v>
      </c>
      <c r="AX18" s="15">
        <v>6.0</v>
      </c>
      <c r="AY18" s="15">
        <v>0.0</v>
      </c>
      <c r="AZ18" s="15">
        <v>16.0</v>
      </c>
      <c r="BA18" s="13">
        <f t="shared" si="24"/>
        <v>136</v>
      </c>
      <c r="BB18" s="13">
        <f t="shared" si="25"/>
        <v>81.92771084</v>
      </c>
      <c r="BC18" s="15">
        <v>11.0</v>
      </c>
      <c r="BD18" s="15">
        <v>3.0</v>
      </c>
      <c r="BE18" s="15">
        <v>14.0</v>
      </c>
      <c r="BF18" s="13">
        <f t="shared" si="26"/>
        <v>164</v>
      </c>
      <c r="BG18" s="13">
        <f t="shared" si="27"/>
        <v>84.53608247</v>
      </c>
      <c r="BH18" s="15">
        <v>16.0</v>
      </c>
      <c r="BI18" s="15">
        <v>4.0</v>
      </c>
      <c r="BJ18" s="15">
        <v>16.0</v>
      </c>
      <c r="BK18" s="13">
        <f t="shared" si="28"/>
        <v>36</v>
      </c>
      <c r="BL18" s="13">
        <f t="shared" si="29"/>
        <v>200</v>
      </c>
      <c r="BM18" s="13">
        <f t="shared" si="30"/>
        <v>86.95652174</v>
      </c>
      <c r="BN18" s="15">
        <v>5.0</v>
      </c>
      <c r="BO18" s="15">
        <v>4.0</v>
      </c>
      <c r="BP18" s="15">
        <v>15.0</v>
      </c>
      <c r="BQ18" s="13">
        <f t="shared" si="31"/>
        <v>24</v>
      </c>
      <c r="BR18" s="13">
        <f t="shared" si="32"/>
        <v>224</v>
      </c>
      <c r="BS18" s="13">
        <f t="shared" si="33"/>
        <v>87.5</v>
      </c>
      <c r="BT18" s="15">
        <v>3.0</v>
      </c>
      <c r="BU18" s="15">
        <v>3.0</v>
      </c>
      <c r="BV18" s="15">
        <v>10.0</v>
      </c>
      <c r="BW18" s="15">
        <v>12.0</v>
      </c>
      <c r="BX18" s="13">
        <f t="shared" si="34"/>
        <v>28</v>
      </c>
      <c r="BY18" s="13">
        <f t="shared" si="35"/>
        <v>252</v>
      </c>
      <c r="BZ18" s="13">
        <f t="shared" si="36"/>
        <v>88.42105263</v>
      </c>
      <c r="CA18" s="15">
        <v>11.0</v>
      </c>
      <c r="CB18" s="15">
        <v>1.0</v>
      </c>
      <c r="CC18" s="15">
        <v>6.0</v>
      </c>
      <c r="CD18" s="15">
        <v>11.0</v>
      </c>
      <c r="CE18" s="13">
        <f t="shared" si="37"/>
        <v>29</v>
      </c>
      <c r="CF18" s="13">
        <f t="shared" si="38"/>
        <v>281</v>
      </c>
      <c r="CG18" s="13">
        <f t="shared" si="39"/>
        <v>89.20634921</v>
      </c>
      <c r="CH18" s="15">
        <v>13.0</v>
      </c>
      <c r="CI18" s="13"/>
      <c r="CJ18" s="59">
        <v>12.0</v>
      </c>
      <c r="CK18" s="59">
        <v>6.0</v>
      </c>
      <c r="CL18" s="63">
        <f t="shared" si="40"/>
        <v>31</v>
      </c>
      <c r="CM18" s="63">
        <f t="shared" si="41"/>
        <v>312</v>
      </c>
      <c r="CN18" s="63">
        <f t="shared" si="42"/>
        <v>90.1734104</v>
      </c>
      <c r="CO18" s="59">
        <v>2.0</v>
      </c>
      <c r="CP18" s="63"/>
      <c r="CQ18" s="59">
        <v>2.0</v>
      </c>
      <c r="CR18" s="63"/>
      <c r="CS18" s="63">
        <f t="shared" si="43"/>
        <v>4</v>
      </c>
      <c r="CT18" s="63">
        <f t="shared" si="44"/>
        <v>316</v>
      </c>
      <c r="CU18" s="63">
        <f t="shared" si="45"/>
        <v>90.28571429</v>
      </c>
      <c r="CV18" s="56">
        <f t="shared" si="46"/>
        <v>148</v>
      </c>
      <c r="CW18" s="56">
        <f t="shared" si="47"/>
        <v>107</v>
      </c>
      <c r="CX18" s="56">
        <f t="shared" si="48"/>
        <v>168</v>
      </c>
      <c r="CY18" s="56">
        <f t="shared" si="49"/>
        <v>116</v>
      </c>
    </row>
    <row r="19">
      <c r="A19" s="10">
        <v>13.0</v>
      </c>
      <c r="B19" s="35" t="s">
        <v>34</v>
      </c>
      <c r="C19" s="35">
        <v>6.0</v>
      </c>
      <c r="D19" s="35">
        <v>4.0</v>
      </c>
      <c r="E19" s="35">
        <v>11.0</v>
      </c>
      <c r="F19" s="35">
        <f t="shared" si="1"/>
        <v>21</v>
      </c>
      <c r="G19" s="35">
        <f t="shared" si="2"/>
        <v>87.5</v>
      </c>
      <c r="H19" s="36">
        <v>6.0</v>
      </c>
      <c r="I19" s="36">
        <v>2.0</v>
      </c>
      <c r="J19" s="36">
        <v>15.0</v>
      </c>
      <c r="K19" s="13">
        <f t="shared" si="3"/>
        <v>23</v>
      </c>
      <c r="L19" s="35">
        <f t="shared" si="4"/>
        <v>44</v>
      </c>
      <c r="M19" s="35">
        <f t="shared" si="5"/>
        <v>91.66666667</v>
      </c>
      <c r="N19" s="35">
        <v>6.0</v>
      </c>
      <c r="O19" s="35">
        <v>3.0</v>
      </c>
      <c r="P19" s="35">
        <v>4.0</v>
      </c>
      <c r="Q19" s="35">
        <f t="shared" si="6"/>
        <v>13</v>
      </c>
      <c r="R19" s="35">
        <f t="shared" si="7"/>
        <v>57</v>
      </c>
      <c r="S19" s="35">
        <f t="shared" si="8"/>
        <v>90.47619048</v>
      </c>
      <c r="T19" s="36">
        <v>3.0</v>
      </c>
      <c r="U19" s="15">
        <v>1.0</v>
      </c>
      <c r="V19" s="15">
        <v>8.0</v>
      </c>
      <c r="W19" s="13">
        <f t="shared" si="9"/>
        <v>12</v>
      </c>
      <c r="X19" s="13">
        <f t="shared" si="10"/>
        <v>69</v>
      </c>
      <c r="Y19" s="13">
        <f t="shared" si="11"/>
        <v>90.78947368</v>
      </c>
      <c r="Z19" s="15">
        <v>6.0</v>
      </c>
      <c r="AA19" s="15">
        <v>1.0</v>
      </c>
      <c r="AB19" s="15">
        <v>9.0</v>
      </c>
      <c r="AC19" s="13">
        <f t="shared" si="12"/>
        <v>16</v>
      </c>
      <c r="AD19" s="13">
        <f t="shared" si="13"/>
        <v>85</v>
      </c>
      <c r="AE19" s="13">
        <f t="shared" si="14"/>
        <v>91.39784946</v>
      </c>
      <c r="AF19" s="15">
        <v>9.0</v>
      </c>
      <c r="AG19" s="15">
        <v>1.0</v>
      </c>
      <c r="AH19" s="15">
        <v>6.0</v>
      </c>
      <c r="AI19" s="13">
        <f t="shared" si="15"/>
        <v>16</v>
      </c>
      <c r="AJ19" s="13">
        <f t="shared" si="16"/>
        <v>101</v>
      </c>
      <c r="AK19" s="13">
        <f t="shared" si="17"/>
        <v>89.38053097</v>
      </c>
      <c r="AL19" s="15">
        <v>4.0</v>
      </c>
      <c r="AM19" s="15">
        <v>8.0</v>
      </c>
      <c r="AN19" s="15">
        <v>1.0</v>
      </c>
      <c r="AO19" s="13">
        <f t="shared" si="18"/>
        <v>13</v>
      </c>
      <c r="AP19" s="13">
        <f t="shared" si="19"/>
        <v>114</v>
      </c>
      <c r="AQ19" s="13">
        <f t="shared" si="20"/>
        <v>88.37209302</v>
      </c>
      <c r="AR19" s="15">
        <v>0.0</v>
      </c>
      <c r="AS19" s="15">
        <v>2.0</v>
      </c>
      <c r="AT19" s="15">
        <v>0.0</v>
      </c>
      <c r="AU19" s="13">
        <f t="shared" si="21"/>
        <v>2</v>
      </c>
      <c r="AV19" s="13">
        <f t="shared" si="22"/>
        <v>116</v>
      </c>
      <c r="AW19" s="13">
        <f t="shared" si="23"/>
        <v>82.26950355</v>
      </c>
      <c r="AX19" s="15">
        <v>7.0</v>
      </c>
      <c r="AY19" s="15">
        <v>2.0</v>
      </c>
      <c r="AZ19" s="15">
        <v>16.0</v>
      </c>
      <c r="BA19" s="13">
        <f t="shared" si="24"/>
        <v>141</v>
      </c>
      <c r="BB19" s="13">
        <f t="shared" si="25"/>
        <v>84.93975904</v>
      </c>
      <c r="BC19" s="15">
        <v>11.0</v>
      </c>
      <c r="BD19" s="15">
        <v>3.0</v>
      </c>
      <c r="BE19" s="15">
        <v>12.0</v>
      </c>
      <c r="BF19" s="13">
        <f t="shared" si="26"/>
        <v>167</v>
      </c>
      <c r="BG19" s="13">
        <f t="shared" si="27"/>
        <v>86.08247423</v>
      </c>
      <c r="BH19" s="15">
        <v>15.0</v>
      </c>
      <c r="BI19" s="15">
        <v>4.0</v>
      </c>
      <c r="BJ19" s="15">
        <v>16.0</v>
      </c>
      <c r="BK19" s="13">
        <f t="shared" si="28"/>
        <v>35</v>
      </c>
      <c r="BL19" s="13">
        <f t="shared" si="29"/>
        <v>202</v>
      </c>
      <c r="BM19" s="13">
        <f t="shared" si="30"/>
        <v>87.82608696</v>
      </c>
      <c r="BN19" s="15">
        <v>4.0</v>
      </c>
      <c r="BO19" s="15">
        <v>3.0</v>
      </c>
      <c r="BP19" s="15">
        <v>17.0</v>
      </c>
      <c r="BQ19" s="13">
        <f t="shared" si="31"/>
        <v>24</v>
      </c>
      <c r="BR19" s="13">
        <f t="shared" si="32"/>
        <v>226</v>
      </c>
      <c r="BS19" s="13">
        <f t="shared" si="33"/>
        <v>88.28125</v>
      </c>
      <c r="BT19" s="15">
        <v>3.0</v>
      </c>
      <c r="BU19" s="15">
        <v>3.0</v>
      </c>
      <c r="BV19" s="15">
        <v>11.0</v>
      </c>
      <c r="BW19" s="15">
        <v>6.0</v>
      </c>
      <c r="BX19" s="13">
        <f t="shared" si="34"/>
        <v>23</v>
      </c>
      <c r="BY19" s="13">
        <f t="shared" si="35"/>
        <v>249</v>
      </c>
      <c r="BZ19" s="13">
        <f t="shared" si="36"/>
        <v>87.36842105</v>
      </c>
      <c r="CA19" s="15">
        <v>10.0</v>
      </c>
      <c r="CB19" s="15">
        <v>2.0</v>
      </c>
      <c r="CC19" s="15">
        <v>6.0</v>
      </c>
      <c r="CD19" s="15">
        <v>11.0</v>
      </c>
      <c r="CE19" s="13">
        <f t="shared" si="37"/>
        <v>29</v>
      </c>
      <c r="CF19" s="13">
        <f t="shared" si="38"/>
        <v>278</v>
      </c>
      <c r="CG19" s="13">
        <f t="shared" si="39"/>
        <v>88.25396825</v>
      </c>
      <c r="CH19" s="15">
        <v>13.0</v>
      </c>
      <c r="CI19" s="13"/>
      <c r="CJ19" s="59">
        <v>12.0</v>
      </c>
      <c r="CK19" s="59">
        <v>6.0</v>
      </c>
      <c r="CL19" s="63">
        <f t="shared" si="40"/>
        <v>31</v>
      </c>
      <c r="CM19" s="63">
        <f t="shared" si="41"/>
        <v>309</v>
      </c>
      <c r="CN19" s="63">
        <f t="shared" si="42"/>
        <v>89.30635838</v>
      </c>
      <c r="CO19" s="59">
        <v>2.0</v>
      </c>
      <c r="CP19" s="63"/>
      <c r="CQ19" s="59">
        <v>2.0</v>
      </c>
      <c r="CR19" s="63"/>
      <c r="CS19" s="63">
        <f t="shared" si="43"/>
        <v>4</v>
      </c>
      <c r="CT19" s="63">
        <f t="shared" si="44"/>
        <v>313</v>
      </c>
      <c r="CU19" s="63">
        <f t="shared" si="45"/>
        <v>89.42857143</v>
      </c>
      <c r="CV19" s="56">
        <f t="shared" si="46"/>
        <v>144</v>
      </c>
      <c r="CW19" s="56">
        <f t="shared" si="47"/>
        <v>103</v>
      </c>
      <c r="CX19" s="56">
        <f t="shared" si="48"/>
        <v>169</v>
      </c>
      <c r="CY19" s="56">
        <f t="shared" si="49"/>
        <v>117</v>
      </c>
    </row>
    <row r="20">
      <c r="A20" s="10">
        <v>14.0</v>
      </c>
      <c r="B20" s="35" t="s">
        <v>35</v>
      </c>
      <c r="C20" s="35">
        <v>6.0</v>
      </c>
      <c r="D20" s="35">
        <v>4.0</v>
      </c>
      <c r="E20" s="35">
        <v>11.0</v>
      </c>
      <c r="F20" s="35">
        <f t="shared" si="1"/>
        <v>21</v>
      </c>
      <c r="G20" s="35">
        <f t="shared" si="2"/>
        <v>87.5</v>
      </c>
      <c r="H20" s="36">
        <v>6.0</v>
      </c>
      <c r="I20" s="36">
        <v>2.0</v>
      </c>
      <c r="J20" s="36">
        <v>15.0</v>
      </c>
      <c r="K20" s="13">
        <f t="shared" si="3"/>
        <v>23</v>
      </c>
      <c r="L20" s="35">
        <f t="shared" si="4"/>
        <v>44</v>
      </c>
      <c r="M20" s="35">
        <f t="shared" si="5"/>
        <v>91.66666667</v>
      </c>
      <c r="N20" s="35">
        <v>6.0</v>
      </c>
      <c r="O20" s="35">
        <v>3.0</v>
      </c>
      <c r="P20" s="35">
        <v>6.0</v>
      </c>
      <c r="Q20" s="35">
        <f t="shared" si="6"/>
        <v>15</v>
      </c>
      <c r="R20" s="35">
        <f t="shared" si="7"/>
        <v>59</v>
      </c>
      <c r="S20" s="35">
        <f t="shared" si="8"/>
        <v>93.65079365</v>
      </c>
      <c r="T20" s="36">
        <v>3.0</v>
      </c>
      <c r="U20" s="15">
        <v>1.0</v>
      </c>
      <c r="V20" s="15">
        <v>6.0</v>
      </c>
      <c r="W20" s="13">
        <f t="shared" si="9"/>
        <v>10</v>
      </c>
      <c r="X20" s="13">
        <f t="shared" si="10"/>
        <v>69</v>
      </c>
      <c r="Y20" s="13">
        <f t="shared" si="11"/>
        <v>90.78947368</v>
      </c>
      <c r="Z20" s="15">
        <v>7.0</v>
      </c>
      <c r="AA20" s="15">
        <v>1.0</v>
      </c>
      <c r="AB20" s="15">
        <v>9.0</v>
      </c>
      <c r="AC20" s="13">
        <f t="shared" si="12"/>
        <v>17</v>
      </c>
      <c r="AD20" s="13">
        <f t="shared" si="13"/>
        <v>86</v>
      </c>
      <c r="AE20" s="13">
        <f t="shared" si="14"/>
        <v>92.47311828</v>
      </c>
      <c r="AF20" s="15">
        <v>9.0</v>
      </c>
      <c r="AG20" s="15">
        <v>1.0</v>
      </c>
      <c r="AH20" s="15">
        <v>8.0</v>
      </c>
      <c r="AI20" s="13">
        <f t="shared" si="15"/>
        <v>18</v>
      </c>
      <c r="AJ20" s="13">
        <f t="shared" si="16"/>
        <v>104</v>
      </c>
      <c r="AK20" s="13">
        <f t="shared" si="17"/>
        <v>92.03539823</v>
      </c>
      <c r="AL20" s="15">
        <v>4.0</v>
      </c>
      <c r="AM20" s="15">
        <v>11.0</v>
      </c>
      <c r="AN20" s="15">
        <v>1.0</v>
      </c>
      <c r="AO20" s="13">
        <f t="shared" si="18"/>
        <v>16</v>
      </c>
      <c r="AP20" s="13">
        <f t="shared" si="19"/>
        <v>120</v>
      </c>
      <c r="AQ20" s="13">
        <f t="shared" si="20"/>
        <v>93.02325581</v>
      </c>
      <c r="AR20" s="15">
        <v>0.0</v>
      </c>
      <c r="AS20" s="15">
        <v>5.0</v>
      </c>
      <c r="AT20" s="15">
        <v>0.0</v>
      </c>
      <c r="AU20" s="13">
        <f t="shared" si="21"/>
        <v>5</v>
      </c>
      <c r="AV20" s="13">
        <f t="shared" si="22"/>
        <v>125</v>
      </c>
      <c r="AW20" s="13">
        <f t="shared" si="23"/>
        <v>88.65248227</v>
      </c>
      <c r="AX20" s="15">
        <v>6.0</v>
      </c>
      <c r="AY20" s="15">
        <v>2.0</v>
      </c>
      <c r="AZ20" s="15">
        <v>16.0</v>
      </c>
      <c r="BA20" s="13">
        <f t="shared" si="24"/>
        <v>149</v>
      </c>
      <c r="BB20" s="13">
        <f t="shared" si="25"/>
        <v>89.75903614</v>
      </c>
      <c r="BC20" s="15">
        <v>11.0</v>
      </c>
      <c r="BD20" s="15">
        <v>3.0</v>
      </c>
      <c r="BE20" s="15">
        <v>14.0</v>
      </c>
      <c r="BF20" s="13">
        <f t="shared" si="26"/>
        <v>177</v>
      </c>
      <c r="BG20" s="13">
        <f t="shared" si="27"/>
        <v>91.2371134</v>
      </c>
      <c r="BH20" s="15">
        <v>16.0</v>
      </c>
      <c r="BI20" s="15">
        <v>4.0</v>
      </c>
      <c r="BJ20" s="15">
        <v>16.0</v>
      </c>
      <c r="BK20" s="13">
        <f t="shared" si="28"/>
        <v>36</v>
      </c>
      <c r="BL20" s="13">
        <f t="shared" si="29"/>
        <v>213</v>
      </c>
      <c r="BM20" s="13">
        <f t="shared" si="30"/>
        <v>92.60869565</v>
      </c>
      <c r="BN20" s="15">
        <v>4.0</v>
      </c>
      <c r="BO20" s="15">
        <v>4.0</v>
      </c>
      <c r="BP20" s="15">
        <v>15.0</v>
      </c>
      <c r="BQ20" s="13">
        <f t="shared" si="31"/>
        <v>23</v>
      </c>
      <c r="BR20" s="13">
        <f t="shared" si="32"/>
        <v>236</v>
      </c>
      <c r="BS20" s="13">
        <f t="shared" si="33"/>
        <v>92.1875</v>
      </c>
      <c r="BT20" s="15">
        <v>3.0</v>
      </c>
      <c r="BU20" s="15">
        <v>3.0</v>
      </c>
      <c r="BV20" s="15">
        <v>8.0</v>
      </c>
      <c r="BW20" s="15">
        <v>8.0</v>
      </c>
      <c r="BX20" s="13">
        <f t="shared" si="34"/>
        <v>22</v>
      </c>
      <c r="BY20" s="13">
        <f t="shared" si="35"/>
        <v>258</v>
      </c>
      <c r="BZ20" s="13">
        <f t="shared" si="36"/>
        <v>90.52631579</v>
      </c>
      <c r="CA20" s="15">
        <v>11.0</v>
      </c>
      <c r="CB20" s="15">
        <v>2.0</v>
      </c>
      <c r="CC20" s="15">
        <v>6.0</v>
      </c>
      <c r="CD20" s="15">
        <v>11.0</v>
      </c>
      <c r="CE20" s="13">
        <f t="shared" si="37"/>
        <v>30</v>
      </c>
      <c r="CF20" s="13">
        <f t="shared" si="38"/>
        <v>288</v>
      </c>
      <c r="CG20" s="13">
        <f t="shared" si="39"/>
        <v>91.42857143</v>
      </c>
      <c r="CH20" s="15">
        <v>11.0</v>
      </c>
      <c r="CI20" s="13"/>
      <c r="CJ20" s="59">
        <v>12.0</v>
      </c>
      <c r="CK20" s="59">
        <v>4.0</v>
      </c>
      <c r="CL20" s="63">
        <f t="shared" si="40"/>
        <v>27</v>
      </c>
      <c r="CM20" s="63">
        <f t="shared" si="41"/>
        <v>315</v>
      </c>
      <c r="CN20" s="63">
        <f t="shared" si="42"/>
        <v>91.04046243</v>
      </c>
      <c r="CO20" s="59">
        <v>2.0</v>
      </c>
      <c r="CP20" s="63"/>
      <c r="CQ20" s="59">
        <v>2.0</v>
      </c>
      <c r="CR20" s="63"/>
      <c r="CS20" s="63">
        <f t="shared" si="43"/>
        <v>4</v>
      </c>
      <c r="CT20" s="63">
        <f t="shared" si="44"/>
        <v>319</v>
      </c>
      <c r="CU20" s="63">
        <f t="shared" si="45"/>
        <v>91.14285714</v>
      </c>
      <c r="CV20" s="56">
        <f t="shared" si="46"/>
        <v>151</v>
      </c>
      <c r="CW20" s="56">
        <f t="shared" si="47"/>
        <v>110</v>
      </c>
      <c r="CX20" s="56">
        <f t="shared" si="48"/>
        <v>168</v>
      </c>
      <c r="CY20" s="56">
        <f t="shared" si="49"/>
        <v>116</v>
      </c>
    </row>
    <row r="21">
      <c r="A21" s="10">
        <v>15.0</v>
      </c>
      <c r="B21" s="35" t="s">
        <v>36</v>
      </c>
      <c r="C21" s="35">
        <v>6.0</v>
      </c>
      <c r="D21" s="35">
        <v>4.0</v>
      </c>
      <c r="E21" s="35">
        <v>11.0</v>
      </c>
      <c r="F21" s="35">
        <f t="shared" si="1"/>
        <v>21</v>
      </c>
      <c r="G21" s="35">
        <f t="shared" si="2"/>
        <v>87.5</v>
      </c>
      <c r="H21" s="36">
        <v>6.0</v>
      </c>
      <c r="I21" s="36">
        <v>2.0</v>
      </c>
      <c r="J21" s="36">
        <v>15.0</v>
      </c>
      <c r="K21" s="13">
        <f t="shared" si="3"/>
        <v>23</v>
      </c>
      <c r="L21" s="35">
        <f t="shared" si="4"/>
        <v>44</v>
      </c>
      <c r="M21" s="35">
        <f t="shared" si="5"/>
        <v>91.66666667</v>
      </c>
      <c r="N21" s="35">
        <v>1.0</v>
      </c>
      <c r="O21" s="35">
        <v>0.0</v>
      </c>
      <c r="P21" s="35">
        <v>2.0</v>
      </c>
      <c r="Q21" s="35">
        <f t="shared" si="6"/>
        <v>3</v>
      </c>
      <c r="R21" s="35">
        <f t="shared" si="7"/>
        <v>47</v>
      </c>
      <c r="S21" s="76">
        <f t="shared" si="8"/>
        <v>74.6031746</v>
      </c>
      <c r="T21" s="36">
        <v>4.0</v>
      </c>
      <c r="U21" s="15">
        <v>1.0</v>
      </c>
      <c r="V21" s="15">
        <v>8.0</v>
      </c>
      <c r="W21" s="13">
        <f t="shared" si="9"/>
        <v>13</v>
      </c>
      <c r="X21" s="13">
        <f t="shared" si="10"/>
        <v>60</v>
      </c>
      <c r="Y21" s="13">
        <f t="shared" si="11"/>
        <v>78.94736842</v>
      </c>
      <c r="Z21" s="15">
        <v>4.0</v>
      </c>
      <c r="AA21" s="15">
        <v>1.0</v>
      </c>
      <c r="AB21" s="15">
        <v>9.0</v>
      </c>
      <c r="AC21" s="13">
        <f t="shared" si="12"/>
        <v>14</v>
      </c>
      <c r="AD21" s="13">
        <f t="shared" si="13"/>
        <v>74</v>
      </c>
      <c r="AE21" s="13">
        <f t="shared" si="14"/>
        <v>79.56989247</v>
      </c>
      <c r="AF21" s="15">
        <v>9.0</v>
      </c>
      <c r="AG21" s="15">
        <v>1.0</v>
      </c>
      <c r="AH21" s="15">
        <v>10.0</v>
      </c>
      <c r="AI21" s="13">
        <f t="shared" si="15"/>
        <v>20</v>
      </c>
      <c r="AJ21" s="13">
        <f t="shared" si="16"/>
        <v>94</v>
      </c>
      <c r="AK21" s="13">
        <f t="shared" si="17"/>
        <v>83.18584071</v>
      </c>
      <c r="AL21" s="15">
        <v>4.0</v>
      </c>
      <c r="AM21" s="15">
        <v>11.0</v>
      </c>
      <c r="AN21" s="15">
        <v>1.0</v>
      </c>
      <c r="AO21" s="13">
        <f t="shared" si="18"/>
        <v>16</v>
      </c>
      <c r="AP21" s="13">
        <f t="shared" si="19"/>
        <v>110</v>
      </c>
      <c r="AQ21" s="13">
        <f t="shared" si="20"/>
        <v>85.27131783</v>
      </c>
      <c r="AR21" s="15">
        <v>7.0</v>
      </c>
      <c r="AS21" s="15">
        <v>3.0</v>
      </c>
      <c r="AT21" s="15">
        <v>0.0</v>
      </c>
      <c r="AU21" s="13">
        <f t="shared" si="21"/>
        <v>10</v>
      </c>
      <c r="AV21" s="13">
        <f t="shared" si="22"/>
        <v>120</v>
      </c>
      <c r="AW21" s="13">
        <f t="shared" si="23"/>
        <v>85.10638298</v>
      </c>
      <c r="AX21" s="15">
        <v>7.0</v>
      </c>
      <c r="AY21" s="15">
        <v>2.0</v>
      </c>
      <c r="AZ21" s="15">
        <v>16.0</v>
      </c>
      <c r="BA21" s="13">
        <f t="shared" si="24"/>
        <v>145</v>
      </c>
      <c r="BB21" s="13">
        <f t="shared" si="25"/>
        <v>87.34939759</v>
      </c>
      <c r="BC21" s="15">
        <v>11.0</v>
      </c>
      <c r="BD21" s="15">
        <v>3.0</v>
      </c>
      <c r="BE21" s="15">
        <v>12.0</v>
      </c>
      <c r="BF21" s="13">
        <f t="shared" si="26"/>
        <v>171</v>
      </c>
      <c r="BG21" s="13">
        <f t="shared" si="27"/>
        <v>88.1443299</v>
      </c>
      <c r="BH21" s="15">
        <v>15.0</v>
      </c>
      <c r="BI21" s="15">
        <v>4.0</v>
      </c>
      <c r="BJ21" s="15">
        <v>14.0</v>
      </c>
      <c r="BK21" s="13">
        <f t="shared" si="28"/>
        <v>33</v>
      </c>
      <c r="BL21" s="13">
        <f t="shared" si="29"/>
        <v>204</v>
      </c>
      <c r="BM21" s="13">
        <f t="shared" si="30"/>
        <v>88.69565217</v>
      </c>
      <c r="BN21" s="15">
        <v>3.0</v>
      </c>
      <c r="BO21" s="15">
        <v>4.0</v>
      </c>
      <c r="BP21" s="15">
        <v>12.0</v>
      </c>
      <c r="BQ21" s="13">
        <f t="shared" si="31"/>
        <v>19</v>
      </c>
      <c r="BR21" s="13">
        <f t="shared" si="32"/>
        <v>223</v>
      </c>
      <c r="BS21" s="13">
        <f t="shared" si="33"/>
        <v>87.109375</v>
      </c>
      <c r="BT21" s="15">
        <v>3.0</v>
      </c>
      <c r="BU21" s="15">
        <v>3.0</v>
      </c>
      <c r="BV21" s="15">
        <v>8.0</v>
      </c>
      <c r="BW21" s="15">
        <v>6.0</v>
      </c>
      <c r="BX21" s="13">
        <f t="shared" si="34"/>
        <v>20</v>
      </c>
      <c r="BY21" s="13">
        <f t="shared" si="35"/>
        <v>243</v>
      </c>
      <c r="BZ21" s="13">
        <f t="shared" si="36"/>
        <v>85.26315789</v>
      </c>
      <c r="CA21" s="15">
        <v>11.0</v>
      </c>
      <c r="CB21" s="15">
        <v>2.0</v>
      </c>
      <c r="CC21" s="15">
        <v>6.0</v>
      </c>
      <c r="CD21" s="15">
        <v>9.0</v>
      </c>
      <c r="CE21" s="13">
        <f t="shared" si="37"/>
        <v>28</v>
      </c>
      <c r="CF21" s="13">
        <f t="shared" si="38"/>
        <v>271</v>
      </c>
      <c r="CG21" s="13">
        <f t="shared" si="39"/>
        <v>86.03174603</v>
      </c>
      <c r="CH21" s="15">
        <v>12.0</v>
      </c>
      <c r="CI21" s="13"/>
      <c r="CJ21" s="59">
        <v>10.0</v>
      </c>
      <c r="CK21" s="59">
        <v>6.0</v>
      </c>
      <c r="CL21" s="63">
        <f t="shared" si="40"/>
        <v>28</v>
      </c>
      <c r="CM21" s="63">
        <f t="shared" si="41"/>
        <v>299</v>
      </c>
      <c r="CN21" s="63">
        <f t="shared" si="42"/>
        <v>86.41618497</v>
      </c>
      <c r="CO21" s="59">
        <v>2.0</v>
      </c>
      <c r="CP21" s="63"/>
      <c r="CQ21" s="59">
        <v>2.0</v>
      </c>
      <c r="CR21" s="63"/>
      <c r="CS21" s="63">
        <f t="shared" si="43"/>
        <v>4</v>
      </c>
      <c r="CT21" s="63">
        <f t="shared" si="44"/>
        <v>303</v>
      </c>
      <c r="CU21" s="63">
        <f t="shared" si="45"/>
        <v>86.57142857</v>
      </c>
      <c r="CV21" s="56">
        <f t="shared" si="46"/>
        <v>146</v>
      </c>
      <c r="CW21" s="56">
        <f t="shared" si="47"/>
        <v>105</v>
      </c>
      <c r="CX21" s="56">
        <f t="shared" si="48"/>
        <v>157</v>
      </c>
      <c r="CY21" s="56">
        <f t="shared" si="49"/>
        <v>105</v>
      </c>
    </row>
    <row r="22">
      <c r="A22" s="10">
        <v>16.0</v>
      </c>
      <c r="B22" s="35" t="s">
        <v>37</v>
      </c>
      <c r="C22" s="35">
        <v>6.0</v>
      </c>
      <c r="D22" s="35">
        <v>3.0</v>
      </c>
      <c r="E22" s="35">
        <v>9.0</v>
      </c>
      <c r="F22" s="35">
        <f t="shared" si="1"/>
        <v>18</v>
      </c>
      <c r="G22" s="35">
        <f t="shared" si="2"/>
        <v>75</v>
      </c>
      <c r="H22" s="36">
        <v>6.0</v>
      </c>
      <c r="I22" s="36">
        <v>2.0</v>
      </c>
      <c r="J22" s="36">
        <v>15.0</v>
      </c>
      <c r="K22" s="13">
        <f t="shared" si="3"/>
        <v>23</v>
      </c>
      <c r="L22" s="35">
        <f t="shared" si="4"/>
        <v>41</v>
      </c>
      <c r="M22" s="35">
        <f t="shared" si="5"/>
        <v>85.41666667</v>
      </c>
      <c r="N22" s="35">
        <v>6.0</v>
      </c>
      <c r="O22" s="35">
        <v>2.0</v>
      </c>
      <c r="P22" s="35">
        <v>6.0</v>
      </c>
      <c r="Q22" s="35">
        <f t="shared" si="6"/>
        <v>14</v>
      </c>
      <c r="R22" s="35">
        <f t="shared" si="7"/>
        <v>55</v>
      </c>
      <c r="S22" s="35">
        <f t="shared" si="8"/>
        <v>87.3015873</v>
      </c>
      <c r="T22" s="36">
        <v>3.0</v>
      </c>
      <c r="U22" s="15">
        <v>1.0</v>
      </c>
      <c r="V22" s="15">
        <v>6.0</v>
      </c>
      <c r="W22" s="13">
        <f t="shared" si="9"/>
        <v>10</v>
      </c>
      <c r="X22" s="13">
        <f t="shared" si="10"/>
        <v>65</v>
      </c>
      <c r="Y22" s="13">
        <f t="shared" si="11"/>
        <v>85.52631579</v>
      </c>
      <c r="Z22" s="15">
        <v>5.0</v>
      </c>
      <c r="AA22" s="15">
        <v>0.0</v>
      </c>
      <c r="AB22" s="15">
        <v>8.0</v>
      </c>
      <c r="AC22" s="13">
        <f t="shared" si="12"/>
        <v>13</v>
      </c>
      <c r="AD22" s="13">
        <f t="shared" si="13"/>
        <v>78</v>
      </c>
      <c r="AE22" s="13">
        <f t="shared" si="14"/>
        <v>83.87096774</v>
      </c>
      <c r="AF22" s="15">
        <v>9.0</v>
      </c>
      <c r="AG22" s="15">
        <v>1.0</v>
      </c>
      <c r="AH22" s="15">
        <v>8.0</v>
      </c>
      <c r="AI22" s="13">
        <f t="shared" si="15"/>
        <v>18</v>
      </c>
      <c r="AJ22" s="13">
        <f t="shared" si="16"/>
        <v>96</v>
      </c>
      <c r="AK22" s="13">
        <f t="shared" si="17"/>
        <v>84.95575221</v>
      </c>
      <c r="AL22" s="15">
        <v>4.0</v>
      </c>
      <c r="AM22" s="15">
        <v>11.0</v>
      </c>
      <c r="AN22" s="15">
        <v>1.0</v>
      </c>
      <c r="AO22" s="13">
        <f t="shared" si="18"/>
        <v>16</v>
      </c>
      <c r="AP22" s="13">
        <f t="shared" si="19"/>
        <v>112</v>
      </c>
      <c r="AQ22" s="13">
        <f t="shared" si="20"/>
        <v>86.82170543</v>
      </c>
      <c r="AR22" s="15">
        <v>7.0</v>
      </c>
      <c r="AS22" s="15">
        <v>0.0</v>
      </c>
      <c r="AT22" s="15">
        <v>0.0</v>
      </c>
      <c r="AU22" s="13">
        <f t="shared" si="21"/>
        <v>7</v>
      </c>
      <c r="AV22" s="13">
        <f t="shared" si="22"/>
        <v>119</v>
      </c>
      <c r="AW22" s="13">
        <f t="shared" si="23"/>
        <v>84.39716312</v>
      </c>
      <c r="AX22" s="15">
        <v>7.0</v>
      </c>
      <c r="AY22" s="15">
        <v>2.0</v>
      </c>
      <c r="AZ22" s="15">
        <v>16.0</v>
      </c>
      <c r="BA22" s="13">
        <f t="shared" si="24"/>
        <v>144</v>
      </c>
      <c r="BB22" s="13">
        <f t="shared" si="25"/>
        <v>86.74698795</v>
      </c>
      <c r="BC22" s="15">
        <v>11.0</v>
      </c>
      <c r="BD22" s="15">
        <v>3.0</v>
      </c>
      <c r="BE22" s="15">
        <v>14.0</v>
      </c>
      <c r="BF22" s="13">
        <f t="shared" si="26"/>
        <v>172</v>
      </c>
      <c r="BG22" s="13">
        <f t="shared" si="27"/>
        <v>88.65979381</v>
      </c>
      <c r="BH22" s="15">
        <v>15.0</v>
      </c>
      <c r="BI22" s="15">
        <v>4.0</v>
      </c>
      <c r="BJ22" s="15">
        <v>16.0</v>
      </c>
      <c r="BK22" s="13">
        <f t="shared" si="28"/>
        <v>35</v>
      </c>
      <c r="BL22" s="13">
        <f t="shared" si="29"/>
        <v>207</v>
      </c>
      <c r="BM22" s="13">
        <f t="shared" si="30"/>
        <v>90</v>
      </c>
      <c r="BN22" s="15">
        <v>4.0</v>
      </c>
      <c r="BO22" s="15">
        <v>3.0</v>
      </c>
      <c r="BP22" s="15">
        <v>12.0</v>
      </c>
      <c r="BQ22" s="13">
        <f t="shared" si="31"/>
        <v>19</v>
      </c>
      <c r="BR22" s="13">
        <f t="shared" si="32"/>
        <v>226</v>
      </c>
      <c r="BS22" s="13">
        <f t="shared" si="33"/>
        <v>88.28125</v>
      </c>
      <c r="BT22" s="15">
        <v>3.0</v>
      </c>
      <c r="BU22" s="15">
        <v>3.0</v>
      </c>
      <c r="BV22" s="15">
        <v>6.0</v>
      </c>
      <c r="BW22" s="15">
        <v>8.0</v>
      </c>
      <c r="BX22" s="13">
        <f t="shared" si="34"/>
        <v>20</v>
      </c>
      <c r="BY22" s="13">
        <f t="shared" si="35"/>
        <v>246</v>
      </c>
      <c r="BZ22" s="13">
        <f t="shared" si="36"/>
        <v>86.31578947</v>
      </c>
      <c r="CA22" s="15">
        <v>9.0</v>
      </c>
      <c r="CB22" s="15">
        <v>2.0</v>
      </c>
      <c r="CC22" s="15">
        <v>6.0</v>
      </c>
      <c r="CD22" s="15">
        <v>11.0</v>
      </c>
      <c r="CE22" s="13">
        <f t="shared" si="37"/>
        <v>28</v>
      </c>
      <c r="CF22" s="13">
        <f t="shared" si="38"/>
        <v>274</v>
      </c>
      <c r="CG22" s="13">
        <f t="shared" si="39"/>
        <v>86.98412698</v>
      </c>
      <c r="CH22" s="15">
        <v>12.0</v>
      </c>
      <c r="CI22" s="13"/>
      <c r="CJ22" s="59">
        <v>12.0</v>
      </c>
      <c r="CK22" s="59">
        <v>6.0</v>
      </c>
      <c r="CL22" s="63">
        <f t="shared" si="40"/>
        <v>30</v>
      </c>
      <c r="CM22" s="63">
        <f t="shared" si="41"/>
        <v>304</v>
      </c>
      <c r="CN22" s="63">
        <f t="shared" si="42"/>
        <v>87.86127168</v>
      </c>
      <c r="CO22" s="59">
        <v>2.0</v>
      </c>
      <c r="CP22" s="63"/>
      <c r="CQ22" s="59">
        <v>2.0</v>
      </c>
      <c r="CR22" s="63"/>
      <c r="CS22" s="63">
        <f t="shared" si="43"/>
        <v>4</v>
      </c>
      <c r="CT22" s="63">
        <f t="shared" si="44"/>
        <v>308</v>
      </c>
      <c r="CU22" s="63">
        <f t="shared" si="45"/>
        <v>88</v>
      </c>
      <c r="CV22" s="56">
        <f t="shared" si="46"/>
        <v>146</v>
      </c>
      <c r="CW22" s="56">
        <f t="shared" si="47"/>
        <v>105</v>
      </c>
      <c r="CX22" s="56">
        <f t="shared" si="48"/>
        <v>162</v>
      </c>
      <c r="CY22" s="56">
        <f t="shared" si="49"/>
        <v>110</v>
      </c>
    </row>
    <row r="23">
      <c r="A23" s="40">
        <v>17.0</v>
      </c>
      <c r="B23" s="76" t="s">
        <v>38</v>
      </c>
      <c r="C23" s="76">
        <v>5.0</v>
      </c>
      <c r="D23" s="76">
        <v>2.0</v>
      </c>
      <c r="E23" s="76">
        <v>12.0</v>
      </c>
      <c r="F23" s="76">
        <f t="shared" si="1"/>
        <v>19</v>
      </c>
      <c r="G23" s="76">
        <f t="shared" si="2"/>
        <v>79.16666667</v>
      </c>
      <c r="H23" s="98">
        <v>6.0</v>
      </c>
      <c r="I23" s="98">
        <v>2.0</v>
      </c>
      <c r="J23" s="98">
        <v>15.0</v>
      </c>
      <c r="K23" s="41">
        <f t="shared" si="3"/>
        <v>23</v>
      </c>
      <c r="L23" s="76">
        <f t="shared" si="4"/>
        <v>42</v>
      </c>
      <c r="M23" s="76">
        <f t="shared" si="5"/>
        <v>87.5</v>
      </c>
      <c r="N23" s="76">
        <v>5.0</v>
      </c>
      <c r="O23" s="76">
        <v>2.0</v>
      </c>
      <c r="P23" s="76">
        <v>6.0</v>
      </c>
      <c r="Q23" s="76">
        <f t="shared" si="6"/>
        <v>13</v>
      </c>
      <c r="R23" s="76">
        <f t="shared" si="7"/>
        <v>55</v>
      </c>
      <c r="S23" s="76">
        <f t="shared" si="8"/>
        <v>87.3015873</v>
      </c>
      <c r="T23" s="98">
        <v>3.0</v>
      </c>
      <c r="U23" s="42">
        <v>1.0</v>
      </c>
      <c r="V23" s="42">
        <v>2.0</v>
      </c>
      <c r="W23" s="41">
        <f t="shared" si="9"/>
        <v>6</v>
      </c>
      <c r="X23" s="41">
        <f t="shared" si="10"/>
        <v>61</v>
      </c>
      <c r="Y23" s="41">
        <f t="shared" si="11"/>
        <v>80.26315789</v>
      </c>
      <c r="Z23" s="42">
        <v>5.0</v>
      </c>
      <c r="AA23" s="42">
        <v>1.0</v>
      </c>
      <c r="AB23" s="42">
        <v>2.0</v>
      </c>
      <c r="AC23" s="41">
        <f t="shared" si="12"/>
        <v>8</v>
      </c>
      <c r="AD23" s="41">
        <f t="shared" si="13"/>
        <v>69</v>
      </c>
      <c r="AE23" s="41">
        <f t="shared" si="14"/>
        <v>74.19354839</v>
      </c>
      <c r="AF23" s="42">
        <v>8.0</v>
      </c>
      <c r="AG23" s="42">
        <v>1.0</v>
      </c>
      <c r="AH23" s="42">
        <v>10.0</v>
      </c>
      <c r="AI23" s="41">
        <f t="shared" si="15"/>
        <v>19</v>
      </c>
      <c r="AJ23" s="41">
        <f t="shared" si="16"/>
        <v>88</v>
      </c>
      <c r="AK23" s="41">
        <f t="shared" si="17"/>
        <v>77.87610619</v>
      </c>
      <c r="AL23" s="42">
        <v>0.0</v>
      </c>
      <c r="AM23" s="42">
        <v>2.0</v>
      </c>
      <c r="AN23" s="42">
        <v>0.0</v>
      </c>
      <c r="AO23" s="41">
        <f t="shared" si="18"/>
        <v>2</v>
      </c>
      <c r="AP23" s="41">
        <f t="shared" si="19"/>
        <v>90</v>
      </c>
      <c r="AQ23" s="41">
        <f t="shared" si="20"/>
        <v>69.76744186</v>
      </c>
      <c r="AR23" s="42">
        <v>4.0</v>
      </c>
      <c r="AS23" s="42">
        <v>5.0</v>
      </c>
      <c r="AT23" s="42">
        <v>0.0</v>
      </c>
      <c r="AU23" s="41">
        <f t="shared" si="21"/>
        <v>9</v>
      </c>
      <c r="AV23" s="41">
        <f t="shared" si="22"/>
        <v>99</v>
      </c>
      <c r="AW23" s="41">
        <f t="shared" si="23"/>
        <v>70.21276596</v>
      </c>
      <c r="AX23" s="42">
        <v>6.0</v>
      </c>
      <c r="AY23" s="42">
        <v>2.0</v>
      </c>
      <c r="AZ23" s="42">
        <v>12.0</v>
      </c>
      <c r="BA23" s="13">
        <f t="shared" si="24"/>
        <v>119</v>
      </c>
      <c r="BB23" s="41">
        <f t="shared" si="25"/>
        <v>71.68674699</v>
      </c>
      <c r="BC23" s="15">
        <v>10.0</v>
      </c>
      <c r="BD23" s="15">
        <v>3.0</v>
      </c>
      <c r="BE23" s="15">
        <v>10.0</v>
      </c>
      <c r="BF23" s="13">
        <f t="shared" si="26"/>
        <v>142</v>
      </c>
      <c r="BG23" s="41">
        <f t="shared" si="27"/>
        <v>73.19587629</v>
      </c>
      <c r="BH23" s="15">
        <v>7.0</v>
      </c>
      <c r="BI23" s="15">
        <v>3.0</v>
      </c>
      <c r="BJ23" s="15">
        <v>8.0</v>
      </c>
      <c r="BK23" s="13">
        <f t="shared" si="28"/>
        <v>18</v>
      </c>
      <c r="BL23" s="13">
        <f t="shared" si="29"/>
        <v>160</v>
      </c>
      <c r="BM23" s="41">
        <f t="shared" si="30"/>
        <v>69.56521739</v>
      </c>
      <c r="BN23" s="15">
        <v>1.0</v>
      </c>
      <c r="BO23" s="15">
        <v>2.0</v>
      </c>
      <c r="BP23" s="15">
        <v>2.0</v>
      </c>
      <c r="BQ23" s="13">
        <f t="shared" si="31"/>
        <v>5</v>
      </c>
      <c r="BR23" s="13">
        <f t="shared" si="32"/>
        <v>165</v>
      </c>
      <c r="BS23" s="41">
        <f t="shared" si="33"/>
        <v>64.453125</v>
      </c>
      <c r="BT23" s="99">
        <v>2.0</v>
      </c>
      <c r="BU23" s="99">
        <v>1.0</v>
      </c>
      <c r="BV23" s="99">
        <v>6.0</v>
      </c>
      <c r="BW23" s="99">
        <v>10.0</v>
      </c>
      <c r="BX23" s="13">
        <f t="shared" si="34"/>
        <v>19</v>
      </c>
      <c r="BY23" s="13">
        <f t="shared" si="35"/>
        <v>184</v>
      </c>
      <c r="BZ23" s="41">
        <f t="shared" si="36"/>
        <v>64.56140351</v>
      </c>
      <c r="CA23" s="99">
        <v>9.0</v>
      </c>
      <c r="CB23" s="99">
        <v>2.0</v>
      </c>
      <c r="CC23" s="99">
        <v>4.0</v>
      </c>
      <c r="CD23" s="99">
        <v>11.0</v>
      </c>
      <c r="CE23" s="13">
        <f t="shared" si="37"/>
        <v>26</v>
      </c>
      <c r="CF23" s="13">
        <f t="shared" si="38"/>
        <v>210</v>
      </c>
      <c r="CG23" s="41">
        <f t="shared" si="39"/>
        <v>66.66666667</v>
      </c>
      <c r="CH23" s="42">
        <v>12.0</v>
      </c>
      <c r="CI23" s="41"/>
      <c r="CJ23" s="59">
        <v>12.0</v>
      </c>
      <c r="CK23" s="59">
        <v>4.0</v>
      </c>
      <c r="CL23" s="63">
        <f t="shared" si="40"/>
        <v>28</v>
      </c>
      <c r="CM23" s="63">
        <f t="shared" si="41"/>
        <v>238</v>
      </c>
      <c r="CN23" s="63">
        <f t="shared" si="42"/>
        <v>68.78612717</v>
      </c>
      <c r="CO23" s="59">
        <v>2.0</v>
      </c>
      <c r="CP23" s="63"/>
      <c r="CQ23" s="59">
        <v>2.0</v>
      </c>
      <c r="CR23" s="63"/>
      <c r="CS23" s="63">
        <f t="shared" si="43"/>
        <v>4</v>
      </c>
      <c r="CT23" s="63">
        <f t="shared" si="44"/>
        <v>242</v>
      </c>
      <c r="CU23" s="100">
        <f t="shared" si="45"/>
        <v>69.14285714</v>
      </c>
      <c r="CV23" s="56">
        <f t="shared" si="46"/>
        <v>114</v>
      </c>
      <c r="CW23" s="56">
        <f t="shared" si="47"/>
        <v>73</v>
      </c>
      <c r="CX23" s="56">
        <f t="shared" si="48"/>
        <v>128</v>
      </c>
      <c r="CY23" s="56">
        <f t="shared" si="49"/>
        <v>76</v>
      </c>
    </row>
    <row r="24">
      <c r="A24" s="10">
        <v>18.0</v>
      </c>
      <c r="B24" s="35" t="s">
        <v>39</v>
      </c>
      <c r="C24" s="35">
        <v>6.0</v>
      </c>
      <c r="D24" s="35">
        <v>4.0</v>
      </c>
      <c r="E24" s="35">
        <v>11.0</v>
      </c>
      <c r="F24" s="35">
        <f t="shared" si="1"/>
        <v>21</v>
      </c>
      <c r="G24" s="35">
        <f t="shared" si="2"/>
        <v>87.5</v>
      </c>
      <c r="H24" s="36">
        <v>6.0</v>
      </c>
      <c r="I24" s="36">
        <v>2.0</v>
      </c>
      <c r="J24" s="36">
        <v>13.0</v>
      </c>
      <c r="K24" s="13">
        <f t="shared" si="3"/>
        <v>21</v>
      </c>
      <c r="L24" s="35">
        <f t="shared" si="4"/>
        <v>42</v>
      </c>
      <c r="M24" s="35">
        <f t="shared" si="5"/>
        <v>87.5</v>
      </c>
      <c r="N24" s="35">
        <v>6.0</v>
      </c>
      <c r="O24" s="35">
        <v>3.0</v>
      </c>
      <c r="P24" s="35">
        <v>6.0</v>
      </c>
      <c r="Q24" s="35">
        <f t="shared" si="6"/>
        <v>15</v>
      </c>
      <c r="R24" s="35">
        <f t="shared" si="7"/>
        <v>57</v>
      </c>
      <c r="S24" s="35">
        <f t="shared" si="8"/>
        <v>90.47619048</v>
      </c>
      <c r="T24" s="36">
        <v>3.0</v>
      </c>
      <c r="U24" s="15">
        <v>1.0</v>
      </c>
      <c r="V24" s="15">
        <v>8.0</v>
      </c>
      <c r="W24" s="13">
        <f t="shared" si="9"/>
        <v>12</v>
      </c>
      <c r="X24" s="13">
        <f t="shared" si="10"/>
        <v>69</v>
      </c>
      <c r="Y24" s="13">
        <f t="shared" si="11"/>
        <v>90.78947368</v>
      </c>
      <c r="Z24" s="15">
        <v>5.0</v>
      </c>
      <c r="AA24" s="15">
        <v>1.0</v>
      </c>
      <c r="AB24" s="15">
        <v>4.0</v>
      </c>
      <c r="AC24" s="13">
        <f t="shared" si="12"/>
        <v>10</v>
      </c>
      <c r="AD24" s="13">
        <f t="shared" si="13"/>
        <v>79</v>
      </c>
      <c r="AE24" s="13">
        <f t="shared" si="14"/>
        <v>84.94623656</v>
      </c>
      <c r="AF24" s="97">
        <v>8.0</v>
      </c>
      <c r="AG24" s="97">
        <v>1.0</v>
      </c>
      <c r="AH24" s="97">
        <v>8.0</v>
      </c>
      <c r="AI24" s="13">
        <f t="shared" si="15"/>
        <v>17</v>
      </c>
      <c r="AJ24" s="13">
        <f t="shared" si="16"/>
        <v>96</v>
      </c>
      <c r="AK24" s="13">
        <f t="shared" si="17"/>
        <v>84.95575221</v>
      </c>
      <c r="AL24" s="15">
        <v>4.0</v>
      </c>
      <c r="AM24" s="15">
        <v>9.0</v>
      </c>
      <c r="AN24" s="15">
        <v>1.0</v>
      </c>
      <c r="AO24" s="13">
        <f t="shared" si="18"/>
        <v>14</v>
      </c>
      <c r="AP24" s="13">
        <f t="shared" si="19"/>
        <v>110</v>
      </c>
      <c r="AQ24" s="13">
        <f t="shared" si="20"/>
        <v>85.27131783</v>
      </c>
      <c r="AR24" s="15">
        <v>7.0</v>
      </c>
      <c r="AS24" s="15">
        <v>2.0</v>
      </c>
      <c r="AT24" s="15">
        <v>0.0</v>
      </c>
      <c r="AU24" s="13">
        <f t="shared" si="21"/>
        <v>9</v>
      </c>
      <c r="AV24" s="13">
        <f t="shared" si="22"/>
        <v>119</v>
      </c>
      <c r="AW24" s="13">
        <f t="shared" si="23"/>
        <v>84.39716312</v>
      </c>
      <c r="AX24" s="15">
        <v>7.0</v>
      </c>
      <c r="AY24" s="15">
        <v>2.0</v>
      </c>
      <c r="AZ24" s="15">
        <v>16.0</v>
      </c>
      <c r="BA24" s="13">
        <f t="shared" si="24"/>
        <v>144</v>
      </c>
      <c r="BB24" s="13">
        <f t="shared" si="25"/>
        <v>86.74698795</v>
      </c>
      <c r="BC24" s="15">
        <v>11.0</v>
      </c>
      <c r="BD24" s="15">
        <v>3.0</v>
      </c>
      <c r="BE24" s="15">
        <v>10.0</v>
      </c>
      <c r="BF24" s="13">
        <f t="shared" si="26"/>
        <v>168</v>
      </c>
      <c r="BG24" s="13">
        <f t="shared" si="27"/>
        <v>86.59793814</v>
      </c>
      <c r="BH24" s="15">
        <v>11.0</v>
      </c>
      <c r="BI24" s="15">
        <v>3.0</v>
      </c>
      <c r="BJ24" s="15">
        <v>14.0</v>
      </c>
      <c r="BK24" s="13">
        <f t="shared" si="28"/>
        <v>28</v>
      </c>
      <c r="BL24" s="13">
        <f t="shared" si="29"/>
        <v>196</v>
      </c>
      <c r="BM24" s="13">
        <f t="shared" si="30"/>
        <v>85.2173913</v>
      </c>
      <c r="BN24" s="15">
        <v>4.0</v>
      </c>
      <c r="BO24" s="15">
        <v>4.0</v>
      </c>
      <c r="BP24" s="15">
        <v>15.0</v>
      </c>
      <c r="BQ24" s="13">
        <f t="shared" si="31"/>
        <v>23</v>
      </c>
      <c r="BR24" s="13">
        <f t="shared" si="32"/>
        <v>219</v>
      </c>
      <c r="BS24" s="13">
        <f t="shared" si="33"/>
        <v>85.546875</v>
      </c>
      <c r="BT24" s="99">
        <v>4.0</v>
      </c>
      <c r="BU24" s="99">
        <v>1.0</v>
      </c>
      <c r="BV24" s="99">
        <v>10.0</v>
      </c>
      <c r="BW24" s="99">
        <v>8.0</v>
      </c>
      <c r="BX24" s="13">
        <f t="shared" si="34"/>
        <v>23</v>
      </c>
      <c r="BY24" s="13">
        <f t="shared" si="35"/>
        <v>242</v>
      </c>
      <c r="BZ24" s="13">
        <f t="shared" si="36"/>
        <v>84.9122807</v>
      </c>
      <c r="CA24" s="99">
        <v>10.0</v>
      </c>
      <c r="CB24" s="99">
        <v>2.0</v>
      </c>
      <c r="CC24" s="99">
        <v>4.0</v>
      </c>
      <c r="CD24" s="99">
        <v>11.0</v>
      </c>
      <c r="CE24" s="13">
        <f t="shared" si="37"/>
        <v>27</v>
      </c>
      <c r="CF24" s="13">
        <f t="shared" si="38"/>
        <v>269</v>
      </c>
      <c r="CG24" s="13">
        <f t="shared" si="39"/>
        <v>85.3968254</v>
      </c>
      <c r="CH24" s="15">
        <v>12.0</v>
      </c>
      <c r="CI24" s="13"/>
      <c r="CJ24" s="59">
        <v>10.0</v>
      </c>
      <c r="CK24" s="59">
        <v>6.0</v>
      </c>
      <c r="CL24" s="63">
        <f t="shared" si="40"/>
        <v>28</v>
      </c>
      <c r="CM24" s="63">
        <f t="shared" si="41"/>
        <v>297</v>
      </c>
      <c r="CN24" s="63">
        <f t="shared" si="42"/>
        <v>85.83815029</v>
      </c>
      <c r="CO24" s="59">
        <v>2.0</v>
      </c>
      <c r="CP24" s="63"/>
      <c r="CQ24" s="59">
        <v>2.0</v>
      </c>
      <c r="CR24" s="63"/>
      <c r="CS24" s="63">
        <f t="shared" si="43"/>
        <v>4</v>
      </c>
      <c r="CT24" s="63">
        <f t="shared" si="44"/>
        <v>301</v>
      </c>
      <c r="CU24" s="63">
        <f t="shared" si="45"/>
        <v>86</v>
      </c>
      <c r="CV24" s="56">
        <f t="shared" si="46"/>
        <v>144</v>
      </c>
      <c r="CW24" s="56">
        <f t="shared" si="47"/>
        <v>103</v>
      </c>
      <c r="CX24" s="56">
        <f t="shared" si="48"/>
        <v>157</v>
      </c>
      <c r="CY24" s="56">
        <f t="shared" si="49"/>
        <v>105</v>
      </c>
    </row>
    <row r="25">
      <c r="A25" s="40">
        <v>19.0</v>
      </c>
      <c r="B25" s="76" t="s">
        <v>40</v>
      </c>
      <c r="C25" s="76">
        <v>6.0</v>
      </c>
      <c r="D25" s="76">
        <v>4.0</v>
      </c>
      <c r="E25" s="76">
        <v>8.0</v>
      </c>
      <c r="F25" s="76">
        <f t="shared" si="1"/>
        <v>18</v>
      </c>
      <c r="G25" s="76">
        <f t="shared" si="2"/>
        <v>75</v>
      </c>
      <c r="H25" s="98">
        <v>5.0</v>
      </c>
      <c r="I25" s="98">
        <v>2.0</v>
      </c>
      <c r="J25" s="98">
        <v>11.0</v>
      </c>
      <c r="K25" s="41">
        <f t="shared" si="3"/>
        <v>18</v>
      </c>
      <c r="L25" s="76">
        <f t="shared" si="4"/>
        <v>36</v>
      </c>
      <c r="M25" s="76">
        <f t="shared" si="5"/>
        <v>75</v>
      </c>
      <c r="N25" s="76">
        <v>3.0</v>
      </c>
      <c r="O25" s="76">
        <v>2.0</v>
      </c>
      <c r="P25" s="76">
        <v>4.0</v>
      </c>
      <c r="Q25" s="76">
        <f t="shared" si="6"/>
        <v>9</v>
      </c>
      <c r="R25" s="76">
        <f t="shared" si="7"/>
        <v>45</v>
      </c>
      <c r="S25" s="76">
        <f t="shared" si="8"/>
        <v>71.42857143</v>
      </c>
      <c r="T25" s="98">
        <v>0.0</v>
      </c>
      <c r="U25" s="42">
        <v>0.0</v>
      </c>
      <c r="V25" s="42">
        <v>0.0</v>
      </c>
      <c r="W25" s="41">
        <f t="shared" si="9"/>
        <v>0</v>
      </c>
      <c r="X25" s="41">
        <f t="shared" si="10"/>
        <v>45</v>
      </c>
      <c r="Y25" s="41">
        <f t="shared" si="11"/>
        <v>59.21052632</v>
      </c>
      <c r="Z25" s="42">
        <v>0.0</v>
      </c>
      <c r="AA25" s="42">
        <v>0.0</v>
      </c>
      <c r="AB25" s="42">
        <v>0.0</v>
      </c>
      <c r="AC25" s="41">
        <f t="shared" si="12"/>
        <v>0</v>
      </c>
      <c r="AD25" s="41">
        <f t="shared" si="13"/>
        <v>45</v>
      </c>
      <c r="AE25" s="41">
        <f t="shared" si="14"/>
        <v>48.38709677</v>
      </c>
      <c r="AF25" s="42">
        <v>5.0</v>
      </c>
      <c r="AG25" s="42">
        <v>0.0</v>
      </c>
      <c r="AH25" s="42">
        <v>8.0</v>
      </c>
      <c r="AI25" s="41">
        <f t="shared" si="15"/>
        <v>13</v>
      </c>
      <c r="AJ25" s="41">
        <f t="shared" si="16"/>
        <v>58</v>
      </c>
      <c r="AK25" s="41">
        <f t="shared" si="17"/>
        <v>51.32743363</v>
      </c>
      <c r="AL25" s="42">
        <v>4.0</v>
      </c>
      <c r="AM25" s="42">
        <v>6.0</v>
      </c>
      <c r="AN25" s="42">
        <v>1.0</v>
      </c>
      <c r="AO25" s="41">
        <f t="shared" si="18"/>
        <v>11</v>
      </c>
      <c r="AP25" s="41">
        <f t="shared" si="19"/>
        <v>69</v>
      </c>
      <c r="AQ25" s="41">
        <f t="shared" si="20"/>
        <v>53.48837209</v>
      </c>
      <c r="AR25" s="42">
        <v>6.0</v>
      </c>
      <c r="AS25" s="42">
        <v>5.0</v>
      </c>
      <c r="AT25" s="42">
        <v>0.0</v>
      </c>
      <c r="AU25" s="41">
        <f t="shared" si="21"/>
        <v>11</v>
      </c>
      <c r="AV25" s="41">
        <f t="shared" si="22"/>
        <v>80</v>
      </c>
      <c r="AW25" s="41">
        <f t="shared" si="23"/>
        <v>56.73758865</v>
      </c>
      <c r="AX25" s="42">
        <v>3.0</v>
      </c>
      <c r="AY25" s="42">
        <v>2.0</v>
      </c>
      <c r="AZ25" s="42">
        <v>4.0</v>
      </c>
      <c r="BA25" s="13">
        <f t="shared" si="24"/>
        <v>89</v>
      </c>
      <c r="BB25" s="41">
        <f t="shared" si="25"/>
        <v>53.61445783</v>
      </c>
      <c r="BC25" s="15">
        <v>9.0</v>
      </c>
      <c r="BD25" s="15">
        <v>3.0</v>
      </c>
      <c r="BE25" s="15">
        <v>10.0</v>
      </c>
      <c r="BF25" s="13">
        <f t="shared" si="26"/>
        <v>111</v>
      </c>
      <c r="BG25" s="41">
        <f t="shared" si="27"/>
        <v>57.21649485</v>
      </c>
      <c r="BH25" s="15">
        <v>9.0</v>
      </c>
      <c r="BI25" s="15">
        <v>4.0</v>
      </c>
      <c r="BJ25" s="15">
        <v>12.0</v>
      </c>
      <c r="BK25" s="13">
        <f t="shared" si="28"/>
        <v>25</v>
      </c>
      <c r="BL25" s="13">
        <f t="shared" si="29"/>
        <v>136</v>
      </c>
      <c r="BM25" s="41">
        <f t="shared" si="30"/>
        <v>59.13043478</v>
      </c>
      <c r="BN25" s="15">
        <v>2.0</v>
      </c>
      <c r="BO25" s="15">
        <v>2.0</v>
      </c>
      <c r="BP25" s="15">
        <v>15.0</v>
      </c>
      <c r="BQ25" s="13">
        <f t="shared" si="31"/>
        <v>19</v>
      </c>
      <c r="BR25" s="13">
        <f t="shared" si="32"/>
        <v>155</v>
      </c>
      <c r="BS25" s="41">
        <f t="shared" si="33"/>
        <v>60.546875</v>
      </c>
      <c r="BT25" s="99">
        <v>0.0</v>
      </c>
      <c r="BU25" s="99">
        <v>0.0</v>
      </c>
      <c r="BV25" s="99">
        <v>6.0</v>
      </c>
      <c r="BW25" s="99">
        <v>8.0</v>
      </c>
      <c r="BX25" s="13">
        <f t="shared" si="34"/>
        <v>14</v>
      </c>
      <c r="BY25" s="13">
        <f t="shared" si="35"/>
        <v>169</v>
      </c>
      <c r="BZ25" s="41">
        <f t="shared" si="36"/>
        <v>59.29824561</v>
      </c>
      <c r="CA25" s="99">
        <v>9.0</v>
      </c>
      <c r="CB25" s="99">
        <v>2.0</v>
      </c>
      <c r="CC25" s="99">
        <v>4.0</v>
      </c>
      <c r="CD25" s="99">
        <v>11.0</v>
      </c>
      <c r="CE25" s="13">
        <f t="shared" si="37"/>
        <v>26</v>
      </c>
      <c r="CF25" s="13">
        <f t="shared" si="38"/>
        <v>195</v>
      </c>
      <c r="CG25" s="41">
        <f t="shared" si="39"/>
        <v>61.9047619</v>
      </c>
      <c r="CH25" s="42">
        <v>12.0</v>
      </c>
      <c r="CI25" s="41"/>
      <c r="CJ25" s="59">
        <v>10.0</v>
      </c>
      <c r="CK25" s="59">
        <v>4.0</v>
      </c>
      <c r="CL25" s="63">
        <f t="shared" si="40"/>
        <v>26</v>
      </c>
      <c r="CM25" s="63">
        <f t="shared" si="41"/>
        <v>221</v>
      </c>
      <c r="CN25" s="63">
        <f t="shared" si="42"/>
        <v>63.87283237</v>
      </c>
      <c r="CO25" s="59">
        <v>2.0</v>
      </c>
      <c r="CP25" s="63"/>
      <c r="CQ25" s="59">
        <v>2.0</v>
      </c>
      <c r="CR25" s="63"/>
      <c r="CS25" s="63">
        <f t="shared" si="43"/>
        <v>4</v>
      </c>
      <c r="CT25" s="63">
        <f t="shared" si="44"/>
        <v>225</v>
      </c>
      <c r="CU25" s="100">
        <f t="shared" si="45"/>
        <v>64.28571429</v>
      </c>
      <c r="CV25" s="56">
        <f t="shared" si="46"/>
        <v>107</v>
      </c>
      <c r="CW25" s="56">
        <f t="shared" si="47"/>
        <v>66</v>
      </c>
      <c r="CX25" s="56">
        <f t="shared" si="48"/>
        <v>118</v>
      </c>
      <c r="CY25" s="56">
        <f t="shared" si="49"/>
        <v>66</v>
      </c>
    </row>
    <row r="26">
      <c r="A26" s="10">
        <v>20.0</v>
      </c>
      <c r="B26" s="35" t="s">
        <v>41</v>
      </c>
      <c r="C26" s="35">
        <v>5.0</v>
      </c>
      <c r="D26" s="35">
        <v>3.0</v>
      </c>
      <c r="E26" s="35">
        <v>14.0</v>
      </c>
      <c r="F26" s="35">
        <f t="shared" si="1"/>
        <v>22</v>
      </c>
      <c r="G26" s="35">
        <f t="shared" si="2"/>
        <v>91.66666667</v>
      </c>
      <c r="H26" s="36">
        <v>5.0</v>
      </c>
      <c r="I26" s="36">
        <v>2.0</v>
      </c>
      <c r="J26" s="36">
        <v>13.0</v>
      </c>
      <c r="K26" s="13">
        <f t="shared" si="3"/>
        <v>20</v>
      </c>
      <c r="L26" s="35">
        <f t="shared" si="4"/>
        <v>42</v>
      </c>
      <c r="M26" s="35">
        <f t="shared" si="5"/>
        <v>87.5</v>
      </c>
      <c r="N26" s="35">
        <v>5.0</v>
      </c>
      <c r="O26" s="35">
        <v>3.0</v>
      </c>
      <c r="P26" s="35">
        <v>6.0</v>
      </c>
      <c r="Q26" s="35">
        <f t="shared" si="6"/>
        <v>14</v>
      </c>
      <c r="R26" s="35">
        <f t="shared" si="7"/>
        <v>56</v>
      </c>
      <c r="S26" s="35">
        <f t="shared" si="8"/>
        <v>88.88888889</v>
      </c>
      <c r="T26" s="36">
        <v>3.0</v>
      </c>
      <c r="U26" s="15">
        <v>1.0</v>
      </c>
      <c r="V26" s="15">
        <v>6.0</v>
      </c>
      <c r="W26" s="13">
        <f t="shared" si="9"/>
        <v>10</v>
      </c>
      <c r="X26" s="13">
        <f t="shared" si="10"/>
        <v>66</v>
      </c>
      <c r="Y26" s="13">
        <f t="shared" si="11"/>
        <v>86.84210526</v>
      </c>
      <c r="Z26" s="15">
        <v>5.0</v>
      </c>
      <c r="AA26" s="15">
        <v>1.0</v>
      </c>
      <c r="AB26" s="15">
        <v>9.0</v>
      </c>
      <c r="AC26" s="13">
        <f t="shared" si="12"/>
        <v>15</v>
      </c>
      <c r="AD26" s="13">
        <f t="shared" si="13"/>
        <v>81</v>
      </c>
      <c r="AE26" s="13">
        <f t="shared" si="14"/>
        <v>87.09677419</v>
      </c>
      <c r="AF26" s="97">
        <v>8.0</v>
      </c>
      <c r="AG26" s="97">
        <v>1.0</v>
      </c>
      <c r="AH26" s="97">
        <v>8.0</v>
      </c>
      <c r="AI26" s="13">
        <f t="shared" si="15"/>
        <v>17</v>
      </c>
      <c r="AJ26" s="13">
        <f t="shared" si="16"/>
        <v>98</v>
      </c>
      <c r="AK26" s="13">
        <f t="shared" si="17"/>
        <v>86.72566372</v>
      </c>
      <c r="AL26" s="15">
        <v>4.0</v>
      </c>
      <c r="AM26" s="15">
        <v>9.0</v>
      </c>
      <c r="AN26" s="15">
        <v>1.0</v>
      </c>
      <c r="AO26" s="13">
        <f t="shared" si="18"/>
        <v>14</v>
      </c>
      <c r="AP26" s="13">
        <f t="shared" si="19"/>
        <v>112</v>
      </c>
      <c r="AQ26" s="13">
        <f t="shared" si="20"/>
        <v>86.82170543</v>
      </c>
      <c r="AR26" s="15">
        <v>7.0</v>
      </c>
      <c r="AS26" s="15">
        <v>2.0</v>
      </c>
      <c r="AT26" s="15">
        <v>0.0</v>
      </c>
      <c r="AU26" s="13">
        <f t="shared" si="21"/>
        <v>9</v>
      </c>
      <c r="AV26" s="13">
        <f t="shared" si="22"/>
        <v>121</v>
      </c>
      <c r="AW26" s="13">
        <f t="shared" si="23"/>
        <v>85.81560284</v>
      </c>
      <c r="AX26" s="15">
        <v>6.0</v>
      </c>
      <c r="AY26" s="15">
        <v>2.0</v>
      </c>
      <c r="AZ26" s="15">
        <v>14.0</v>
      </c>
      <c r="BA26" s="13">
        <f t="shared" si="24"/>
        <v>143</v>
      </c>
      <c r="BB26" s="13">
        <f t="shared" si="25"/>
        <v>86.14457831</v>
      </c>
      <c r="BC26" s="15">
        <v>6.0</v>
      </c>
      <c r="BD26" s="15">
        <v>3.0</v>
      </c>
      <c r="BE26" s="15">
        <v>12.0</v>
      </c>
      <c r="BF26" s="13">
        <f t="shared" si="26"/>
        <v>164</v>
      </c>
      <c r="BG26" s="13">
        <f t="shared" si="27"/>
        <v>84.53608247</v>
      </c>
      <c r="BH26" s="15">
        <v>15.0</v>
      </c>
      <c r="BI26" s="15">
        <v>4.0</v>
      </c>
      <c r="BJ26" s="15">
        <v>14.0</v>
      </c>
      <c r="BK26" s="13">
        <f t="shared" si="28"/>
        <v>33</v>
      </c>
      <c r="BL26" s="13">
        <f t="shared" si="29"/>
        <v>197</v>
      </c>
      <c r="BM26" s="13">
        <f t="shared" si="30"/>
        <v>85.65217391</v>
      </c>
      <c r="BN26" s="15">
        <v>5.0</v>
      </c>
      <c r="BO26" s="15">
        <v>4.0</v>
      </c>
      <c r="BP26" s="15">
        <v>14.0</v>
      </c>
      <c r="BQ26" s="13">
        <f t="shared" si="31"/>
        <v>23</v>
      </c>
      <c r="BR26" s="13">
        <f t="shared" si="32"/>
        <v>220</v>
      </c>
      <c r="BS26" s="13">
        <f t="shared" si="33"/>
        <v>85.9375</v>
      </c>
      <c r="BT26" s="99">
        <v>4.0</v>
      </c>
      <c r="BU26" s="99">
        <v>3.0</v>
      </c>
      <c r="BV26" s="99">
        <v>8.0</v>
      </c>
      <c r="BW26" s="99">
        <v>10.0</v>
      </c>
      <c r="BX26" s="13">
        <f t="shared" si="34"/>
        <v>25</v>
      </c>
      <c r="BY26" s="13">
        <f t="shared" si="35"/>
        <v>245</v>
      </c>
      <c r="BZ26" s="13">
        <f t="shared" si="36"/>
        <v>85.96491228</v>
      </c>
      <c r="CA26" s="99">
        <v>9.0</v>
      </c>
      <c r="CB26" s="99">
        <v>2.0</v>
      </c>
      <c r="CC26" s="99">
        <v>6.0</v>
      </c>
      <c r="CD26" s="99">
        <v>9.0</v>
      </c>
      <c r="CE26" s="13">
        <f t="shared" si="37"/>
        <v>26</v>
      </c>
      <c r="CF26" s="13">
        <f t="shared" si="38"/>
        <v>271</v>
      </c>
      <c r="CG26" s="13">
        <f t="shared" si="39"/>
        <v>86.03174603</v>
      </c>
      <c r="CH26" s="15">
        <v>13.0</v>
      </c>
      <c r="CI26" s="13"/>
      <c r="CJ26" s="59">
        <v>12.0</v>
      </c>
      <c r="CK26" s="59">
        <v>4.0</v>
      </c>
      <c r="CL26" s="63">
        <f t="shared" si="40"/>
        <v>29</v>
      </c>
      <c r="CM26" s="63">
        <f t="shared" si="41"/>
        <v>300</v>
      </c>
      <c r="CN26" s="63">
        <f t="shared" si="42"/>
        <v>86.70520231</v>
      </c>
      <c r="CO26" s="59">
        <v>2.0</v>
      </c>
      <c r="CP26" s="63"/>
      <c r="CQ26" s="59">
        <v>2.0</v>
      </c>
      <c r="CR26" s="63"/>
      <c r="CS26" s="63">
        <f t="shared" si="43"/>
        <v>4</v>
      </c>
      <c r="CT26" s="63">
        <f t="shared" si="44"/>
        <v>304</v>
      </c>
      <c r="CU26" s="63">
        <f t="shared" si="45"/>
        <v>86.85714286</v>
      </c>
      <c r="CV26" s="56">
        <f t="shared" si="46"/>
        <v>142</v>
      </c>
      <c r="CW26" s="56">
        <f t="shared" si="47"/>
        <v>101</v>
      </c>
      <c r="CX26" s="56">
        <f t="shared" si="48"/>
        <v>162</v>
      </c>
      <c r="CY26" s="56">
        <f t="shared" si="49"/>
        <v>110</v>
      </c>
    </row>
    <row r="27">
      <c r="A27" s="10">
        <v>21.0</v>
      </c>
      <c r="B27" s="35" t="s">
        <v>42</v>
      </c>
      <c r="C27" s="35">
        <v>6.0</v>
      </c>
      <c r="D27" s="35">
        <v>3.0</v>
      </c>
      <c r="E27" s="35">
        <v>14.0</v>
      </c>
      <c r="F27" s="35">
        <f t="shared" si="1"/>
        <v>23</v>
      </c>
      <c r="G27" s="35">
        <f t="shared" si="2"/>
        <v>95.83333333</v>
      </c>
      <c r="H27" s="36">
        <v>7.0</v>
      </c>
      <c r="I27" s="36">
        <v>2.0</v>
      </c>
      <c r="J27" s="36">
        <v>9.0</v>
      </c>
      <c r="K27" s="13">
        <f t="shared" si="3"/>
        <v>18</v>
      </c>
      <c r="L27" s="35">
        <f t="shared" si="4"/>
        <v>41</v>
      </c>
      <c r="M27" s="35">
        <f t="shared" si="5"/>
        <v>85.41666667</v>
      </c>
      <c r="N27" s="35">
        <v>6.0</v>
      </c>
      <c r="O27" s="35">
        <v>3.0</v>
      </c>
      <c r="P27" s="35">
        <v>6.0</v>
      </c>
      <c r="Q27" s="35">
        <f t="shared" si="6"/>
        <v>15</v>
      </c>
      <c r="R27" s="35">
        <f t="shared" si="7"/>
        <v>56</v>
      </c>
      <c r="S27" s="35">
        <f t="shared" si="8"/>
        <v>88.88888889</v>
      </c>
      <c r="T27" s="36">
        <v>2.0</v>
      </c>
      <c r="U27" s="15">
        <v>0.0</v>
      </c>
      <c r="V27" s="15">
        <v>2.0</v>
      </c>
      <c r="W27" s="13">
        <f t="shared" si="9"/>
        <v>4</v>
      </c>
      <c r="X27" s="13">
        <f t="shared" si="10"/>
        <v>60</v>
      </c>
      <c r="Y27" s="13">
        <f t="shared" si="11"/>
        <v>78.94736842</v>
      </c>
      <c r="Z27" s="15">
        <v>5.0</v>
      </c>
      <c r="AA27" s="15">
        <v>1.0</v>
      </c>
      <c r="AB27" s="15">
        <v>4.0</v>
      </c>
      <c r="AC27" s="13">
        <f t="shared" si="12"/>
        <v>10</v>
      </c>
      <c r="AD27" s="13">
        <f t="shared" si="13"/>
        <v>70</v>
      </c>
      <c r="AE27" s="13">
        <f t="shared" si="14"/>
        <v>75.2688172</v>
      </c>
      <c r="AF27" s="97">
        <v>8.0</v>
      </c>
      <c r="AG27" s="97">
        <v>1.0</v>
      </c>
      <c r="AH27" s="97">
        <v>8.0</v>
      </c>
      <c r="AI27" s="13">
        <f t="shared" si="15"/>
        <v>17</v>
      </c>
      <c r="AJ27" s="13">
        <f t="shared" si="16"/>
        <v>87</v>
      </c>
      <c r="AK27" s="13">
        <f t="shared" si="17"/>
        <v>76.99115044</v>
      </c>
      <c r="AL27" s="15">
        <v>4.0</v>
      </c>
      <c r="AM27" s="15">
        <v>8.0</v>
      </c>
      <c r="AN27" s="15">
        <v>1.0</v>
      </c>
      <c r="AO27" s="13">
        <f t="shared" si="18"/>
        <v>13</v>
      </c>
      <c r="AP27" s="13">
        <f t="shared" si="19"/>
        <v>100</v>
      </c>
      <c r="AQ27" s="13">
        <f t="shared" si="20"/>
        <v>77.51937984</v>
      </c>
      <c r="AR27" s="15">
        <v>6.0</v>
      </c>
      <c r="AS27" s="15">
        <v>2.0</v>
      </c>
      <c r="AT27" s="15">
        <v>0.0</v>
      </c>
      <c r="AU27" s="13">
        <f t="shared" si="21"/>
        <v>8</v>
      </c>
      <c r="AV27" s="13">
        <f t="shared" si="22"/>
        <v>108</v>
      </c>
      <c r="AW27" s="13">
        <f t="shared" si="23"/>
        <v>76.59574468</v>
      </c>
      <c r="AX27" s="15">
        <v>5.0</v>
      </c>
      <c r="AY27" s="15">
        <v>2.0</v>
      </c>
      <c r="AZ27" s="15">
        <v>10.0</v>
      </c>
      <c r="BA27" s="13">
        <f t="shared" si="24"/>
        <v>125</v>
      </c>
      <c r="BB27" s="13">
        <f t="shared" si="25"/>
        <v>75.30120482</v>
      </c>
      <c r="BC27" s="15">
        <v>11.0</v>
      </c>
      <c r="BD27" s="15">
        <v>3.0</v>
      </c>
      <c r="BE27" s="15">
        <v>14.0</v>
      </c>
      <c r="BF27" s="13">
        <f t="shared" si="26"/>
        <v>153</v>
      </c>
      <c r="BG27" s="13">
        <f t="shared" si="27"/>
        <v>78.86597938</v>
      </c>
      <c r="BH27" s="15">
        <v>10.0</v>
      </c>
      <c r="BI27" s="15">
        <v>4.0</v>
      </c>
      <c r="BJ27" s="15">
        <v>14.0</v>
      </c>
      <c r="BK27" s="13">
        <f t="shared" si="28"/>
        <v>28</v>
      </c>
      <c r="BL27" s="13">
        <f t="shared" si="29"/>
        <v>181</v>
      </c>
      <c r="BM27" s="13">
        <f t="shared" si="30"/>
        <v>78.69565217</v>
      </c>
      <c r="BN27" s="15">
        <v>1.0</v>
      </c>
      <c r="BO27" s="15">
        <v>2.0</v>
      </c>
      <c r="BP27" s="15">
        <v>9.0</v>
      </c>
      <c r="BQ27" s="13">
        <f t="shared" si="31"/>
        <v>12</v>
      </c>
      <c r="BR27" s="13">
        <f t="shared" si="32"/>
        <v>193</v>
      </c>
      <c r="BS27" s="13">
        <f t="shared" si="33"/>
        <v>75.390625</v>
      </c>
      <c r="BT27" s="99">
        <v>2.0</v>
      </c>
      <c r="BU27" s="99">
        <v>3.0</v>
      </c>
      <c r="BV27" s="99">
        <v>10.0</v>
      </c>
      <c r="BW27" s="99">
        <v>12.0</v>
      </c>
      <c r="BX27" s="13">
        <f t="shared" si="34"/>
        <v>27</v>
      </c>
      <c r="BY27" s="13">
        <f t="shared" si="35"/>
        <v>220</v>
      </c>
      <c r="BZ27" s="13">
        <f t="shared" si="36"/>
        <v>77.19298246</v>
      </c>
      <c r="CA27" s="99">
        <v>10.0</v>
      </c>
      <c r="CB27" s="99">
        <v>2.0</v>
      </c>
      <c r="CC27" s="99">
        <v>6.0</v>
      </c>
      <c r="CD27" s="99">
        <v>11.0</v>
      </c>
      <c r="CE27" s="13">
        <f t="shared" si="37"/>
        <v>29</v>
      </c>
      <c r="CF27" s="13">
        <f t="shared" si="38"/>
        <v>249</v>
      </c>
      <c r="CG27" s="13">
        <f t="shared" si="39"/>
        <v>79.04761905</v>
      </c>
      <c r="CH27" s="15">
        <v>13.0</v>
      </c>
      <c r="CI27" s="13"/>
      <c r="CJ27" s="59">
        <v>12.0</v>
      </c>
      <c r="CK27" s="59">
        <v>4.0</v>
      </c>
      <c r="CL27" s="63">
        <f t="shared" si="40"/>
        <v>29</v>
      </c>
      <c r="CM27" s="63">
        <f t="shared" si="41"/>
        <v>278</v>
      </c>
      <c r="CN27" s="63">
        <f t="shared" si="42"/>
        <v>80.34682081</v>
      </c>
      <c r="CO27" s="59">
        <v>2.0</v>
      </c>
      <c r="CP27" s="63"/>
      <c r="CQ27" s="59">
        <v>2.0</v>
      </c>
      <c r="CR27" s="63"/>
      <c r="CS27" s="63">
        <f t="shared" si="43"/>
        <v>4</v>
      </c>
      <c r="CT27" s="63">
        <f t="shared" si="44"/>
        <v>282</v>
      </c>
      <c r="CU27" s="63">
        <f t="shared" si="45"/>
        <v>80.57142857</v>
      </c>
      <c r="CV27" s="56">
        <f t="shared" si="46"/>
        <v>134</v>
      </c>
      <c r="CW27" s="56">
        <f t="shared" si="47"/>
        <v>93</v>
      </c>
      <c r="CX27" s="56">
        <f t="shared" si="48"/>
        <v>148</v>
      </c>
      <c r="CY27" s="56">
        <f t="shared" si="49"/>
        <v>96</v>
      </c>
    </row>
    <row r="28">
      <c r="A28" s="40">
        <v>22.0</v>
      </c>
      <c r="B28" s="76" t="s">
        <v>43</v>
      </c>
      <c r="C28" s="76">
        <v>6.0</v>
      </c>
      <c r="D28" s="76">
        <v>4.0</v>
      </c>
      <c r="E28" s="76">
        <v>11.0</v>
      </c>
      <c r="F28" s="76">
        <f t="shared" si="1"/>
        <v>21</v>
      </c>
      <c r="G28" s="76">
        <f t="shared" si="2"/>
        <v>87.5</v>
      </c>
      <c r="H28" s="98">
        <v>5.0</v>
      </c>
      <c r="I28" s="98">
        <v>2.0</v>
      </c>
      <c r="J28" s="98">
        <v>13.0</v>
      </c>
      <c r="K28" s="41">
        <f t="shared" si="3"/>
        <v>20</v>
      </c>
      <c r="L28" s="76">
        <f t="shared" si="4"/>
        <v>41</v>
      </c>
      <c r="M28" s="76">
        <f t="shared" si="5"/>
        <v>85.41666667</v>
      </c>
      <c r="N28" s="76">
        <v>3.0</v>
      </c>
      <c r="O28" s="76">
        <v>2.0</v>
      </c>
      <c r="P28" s="76">
        <v>2.0</v>
      </c>
      <c r="Q28" s="76">
        <f t="shared" si="6"/>
        <v>7</v>
      </c>
      <c r="R28" s="76">
        <f t="shared" si="7"/>
        <v>48</v>
      </c>
      <c r="S28" s="76">
        <f t="shared" si="8"/>
        <v>76.19047619</v>
      </c>
      <c r="T28" s="98">
        <v>1.0</v>
      </c>
      <c r="U28" s="42">
        <v>1.0</v>
      </c>
      <c r="V28" s="42">
        <v>2.0</v>
      </c>
      <c r="W28" s="41">
        <f t="shared" si="9"/>
        <v>4</v>
      </c>
      <c r="X28" s="41">
        <f t="shared" si="10"/>
        <v>52</v>
      </c>
      <c r="Y28" s="41">
        <f t="shared" si="11"/>
        <v>68.42105263</v>
      </c>
      <c r="Z28" s="42">
        <v>6.0</v>
      </c>
      <c r="AA28" s="42">
        <v>1.0</v>
      </c>
      <c r="AB28" s="42">
        <v>7.0</v>
      </c>
      <c r="AC28" s="41">
        <f t="shared" si="12"/>
        <v>14</v>
      </c>
      <c r="AD28" s="41">
        <f t="shared" si="13"/>
        <v>66</v>
      </c>
      <c r="AE28" s="41">
        <f t="shared" si="14"/>
        <v>70.96774194</v>
      </c>
      <c r="AF28" s="42">
        <v>8.0</v>
      </c>
      <c r="AG28" s="42">
        <v>1.0</v>
      </c>
      <c r="AH28" s="42">
        <v>8.0</v>
      </c>
      <c r="AI28" s="41">
        <f t="shared" si="15"/>
        <v>17</v>
      </c>
      <c r="AJ28" s="41">
        <f t="shared" si="16"/>
        <v>83</v>
      </c>
      <c r="AK28" s="41">
        <f t="shared" si="17"/>
        <v>73.45132743</v>
      </c>
      <c r="AL28" s="42">
        <v>0.0</v>
      </c>
      <c r="AM28" s="42">
        <v>4.0</v>
      </c>
      <c r="AN28" s="42">
        <v>1.0</v>
      </c>
      <c r="AO28" s="41">
        <f t="shared" si="18"/>
        <v>5</v>
      </c>
      <c r="AP28" s="41">
        <f t="shared" si="19"/>
        <v>88</v>
      </c>
      <c r="AQ28" s="41">
        <f t="shared" si="20"/>
        <v>68.21705426</v>
      </c>
      <c r="AR28" s="42">
        <v>7.0</v>
      </c>
      <c r="AS28" s="42">
        <v>4.0</v>
      </c>
      <c r="AT28" s="42">
        <v>0.0</v>
      </c>
      <c r="AU28" s="41">
        <f t="shared" si="21"/>
        <v>11</v>
      </c>
      <c r="AV28" s="41">
        <f t="shared" si="22"/>
        <v>99</v>
      </c>
      <c r="AW28" s="41">
        <f t="shared" si="23"/>
        <v>70.21276596</v>
      </c>
      <c r="AX28" s="42">
        <v>5.0</v>
      </c>
      <c r="AY28" s="42">
        <v>2.0</v>
      </c>
      <c r="AZ28" s="42">
        <v>16.0</v>
      </c>
      <c r="BA28" s="13">
        <f t="shared" si="24"/>
        <v>122</v>
      </c>
      <c r="BB28" s="41">
        <f t="shared" si="25"/>
        <v>73.4939759</v>
      </c>
      <c r="BC28" s="15">
        <v>11.0</v>
      </c>
      <c r="BD28" s="15">
        <v>3.0</v>
      </c>
      <c r="BE28" s="15">
        <v>12.0</v>
      </c>
      <c r="BF28" s="13">
        <f t="shared" si="26"/>
        <v>148</v>
      </c>
      <c r="BG28" s="13">
        <f t="shared" si="27"/>
        <v>76.28865979</v>
      </c>
      <c r="BH28" s="15">
        <v>8.0</v>
      </c>
      <c r="BI28" s="15">
        <v>3.0</v>
      </c>
      <c r="BJ28" s="15">
        <v>8.0</v>
      </c>
      <c r="BK28" s="13">
        <f t="shared" si="28"/>
        <v>19</v>
      </c>
      <c r="BL28" s="13">
        <f t="shared" si="29"/>
        <v>167</v>
      </c>
      <c r="BM28" s="41">
        <f t="shared" si="30"/>
        <v>72.60869565</v>
      </c>
      <c r="BN28" s="15">
        <v>5.0</v>
      </c>
      <c r="BO28" s="15">
        <v>3.0</v>
      </c>
      <c r="BP28" s="15">
        <v>15.0</v>
      </c>
      <c r="BQ28" s="13">
        <f t="shared" si="31"/>
        <v>23</v>
      </c>
      <c r="BR28" s="13">
        <f t="shared" si="32"/>
        <v>190</v>
      </c>
      <c r="BS28" s="41">
        <f t="shared" si="33"/>
        <v>74.21875</v>
      </c>
      <c r="BT28" s="99">
        <v>3.0</v>
      </c>
      <c r="BU28" s="99">
        <v>3.0</v>
      </c>
      <c r="BV28" s="99">
        <v>8.0</v>
      </c>
      <c r="BW28" s="99">
        <v>10.0</v>
      </c>
      <c r="BX28" s="13">
        <f t="shared" si="34"/>
        <v>24</v>
      </c>
      <c r="BY28" s="13">
        <f t="shared" si="35"/>
        <v>214</v>
      </c>
      <c r="BZ28" s="13">
        <f t="shared" si="36"/>
        <v>75.0877193</v>
      </c>
      <c r="CA28" s="99">
        <v>8.0</v>
      </c>
      <c r="CB28" s="99">
        <v>2.0</v>
      </c>
      <c r="CC28" s="99">
        <v>6.0</v>
      </c>
      <c r="CD28" s="99">
        <v>9.0</v>
      </c>
      <c r="CE28" s="13">
        <f t="shared" si="37"/>
        <v>25</v>
      </c>
      <c r="CF28" s="13">
        <f t="shared" si="38"/>
        <v>239</v>
      </c>
      <c r="CG28" s="13">
        <f t="shared" si="39"/>
        <v>75.87301587</v>
      </c>
      <c r="CH28" s="15">
        <v>13.0</v>
      </c>
      <c r="CI28" s="13"/>
      <c r="CJ28" s="59">
        <v>10.0</v>
      </c>
      <c r="CK28" s="59">
        <v>6.0</v>
      </c>
      <c r="CL28" s="63">
        <f t="shared" si="40"/>
        <v>29</v>
      </c>
      <c r="CM28" s="63">
        <f t="shared" si="41"/>
        <v>268</v>
      </c>
      <c r="CN28" s="63">
        <f t="shared" si="42"/>
        <v>77.4566474</v>
      </c>
      <c r="CO28" s="59">
        <v>2.0</v>
      </c>
      <c r="CP28" s="63"/>
      <c r="CQ28" s="59">
        <v>2.0</v>
      </c>
      <c r="CR28" s="63"/>
      <c r="CS28" s="63">
        <f t="shared" si="43"/>
        <v>4</v>
      </c>
      <c r="CT28" s="63">
        <f t="shared" si="44"/>
        <v>272</v>
      </c>
      <c r="CU28" s="63">
        <f t="shared" si="45"/>
        <v>77.71428571</v>
      </c>
      <c r="CV28" s="56">
        <f t="shared" si="46"/>
        <v>126</v>
      </c>
      <c r="CW28" s="56">
        <f t="shared" si="47"/>
        <v>85</v>
      </c>
      <c r="CX28" s="56">
        <f t="shared" si="48"/>
        <v>146</v>
      </c>
      <c r="CY28" s="56">
        <f t="shared" si="49"/>
        <v>94</v>
      </c>
    </row>
    <row r="29">
      <c r="A29" s="10">
        <v>23.0</v>
      </c>
      <c r="B29" s="35" t="s">
        <v>44</v>
      </c>
      <c r="C29" s="35">
        <v>6.0</v>
      </c>
      <c r="D29" s="35">
        <v>4.0</v>
      </c>
      <c r="E29" s="35">
        <v>12.0</v>
      </c>
      <c r="F29" s="35">
        <f t="shared" si="1"/>
        <v>22</v>
      </c>
      <c r="G29" s="35">
        <f t="shared" si="2"/>
        <v>91.66666667</v>
      </c>
      <c r="H29" s="36">
        <v>0.0</v>
      </c>
      <c r="I29" s="36">
        <v>2.0</v>
      </c>
      <c r="J29" s="36">
        <v>14.0</v>
      </c>
      <c r="K29" s="13">
        <f t="shared" si="3"/>
        <v>16</v>
      </c>
      <c r="L29" s="35">
        <f t="shared" si="4"/>
        <v>38</v>
      </c>
      <c r="M29" s="35">
        <f t="shared" si="5"/>
        <v>79.16666667</v>
      </c>
      <c r="N29" s="35">
        <v>5.0</v>
      </c>
      <c r="O29" s="35">
        <v>3.0</v>
      </c>
      <c r="P29" s="35">
        <v>2.0</v>
      </c>
      <c r="Q29" s="35">
        <f t="shared" si="6"/>
        <v>10</v>
      </c>
      <c r="R29" s="35">
        <f t="shared" si="7"/>
        <v>48</v>
      </c>
      <c r="S29" s="35">
        <f t="shared" si="8"/>
        <v>76.19047619</v>
      </c>
      <c r="T29" s="36">
        <v>3.0</v>
      </c>
      <c r="U29" s="15">
        <v>1.0</v>
      </c>
      <c r="V29" s="15">
        <v>6.0</v>
      </c>
      <c r="W29" s="13">
        <f t="shared" si="9"/>
        <v>10</v>
      </c>
      <c r="X29" s="13">
        <f t="shared" si="10"/>
        <v>58</v>
      </c>
      <c r="Y29" s="13">
        <f t="shared" si="11"/>
        <v>76.31578947</v>
      </c>
      <c r="Z29" s="15">
        <v>7.0</v>
      </c>
      <c r="AA29" s="15">
        <v>1.0</v>
      </c>
      <c r="AB29" s="15">
        <v>7.0</v>
      </c>
      <c r="AC29" s="13">
        <f t="shared" si="12"/>
        <v>15</v>
      </c>
      <c r="AD29" s="13">
        <f t="shared" si="13"/>
        <v>73</v>
      </c>
      <c r="AE29" s="13">
        <f t="shared" si="14"/>
        <v>78.49462366</v>
      </c>
      <c r="AF29" s="97">
        <v>7.0</v>
      </c>
      <c r="AG29" s="97">
        <v>1.0</v>
      </c>
      <c r="AH29" s="97">
        <v>8.0</v>
      </c>
      <c r="AI29" s="13">
        <f t="shared" si="15"/>
        <v>16</v>
      </c>
      <c r="AJ29" s="13">
        <f t="shared" si="16"/>
        <v>89</v>
      </c>
      <c r="AK29" s="13">
        <f t="shared" si="17"/>
        <v>78.76106195</v>
      </c>
      <c r="AL29" s="15">
        <v>4.0</v>
      </c>
      <c r="AM29" s="15">
        <v>11.0</v>
      </c>
      <c r="AN29" s="15">
        <v>1.0</v>
      </c>
      <c r="AO29" s="13">
        <f t="shared" si="18"/>
        <v>16</v>
      </c>
      <c r="AP29" s="13">
        <f t="shared" si="19"/>
        <v>105</v>
      </c>
      <c r="AQ29" s="13">
        <f t="shared" si="20"/>
        <v>81.39534884</v>
      </c>
      <c r="AR29" s="15">
        <v>6.0</v>
      </c>
      <c r="AS29" s="15">
        <v>5.0</v>
      </c>
      <c r="AT29" s="15">
        <v>0.0</v>
      </c>
      <c r="AU29" s="13">
        <f t="shared" si="21"/>
        <v>11</v>
      </c>
      <c r="AV29" s="13">
        <f t="shared" si="22"/>
        <v>116</v>
      </c>
      <c r="AW29" s="13">
        <f t="shared" si="23"/>
        <v>82.26950355</v>
      </c>
      <c r="AX29" s="15">
        <v>6.0</v>
      </c>
      <c r="AY29" s="15">
        <v>2.0</v>
      </c>
      <c r="AZ29" s="15">
        <v>12.0</v>
      </c>
      <c r="BA29" s="13">
        <f t="shared" si="24"/>
        <v>136</v>
      </c>
      <c r="BB29" s="13">
        <f t="shared" si="25"/>
        <v>81.92771084</v>
      </c>
      <c r="BC29" s="15">
        <v>8.0</v>
      </c>
      <c r="BD29" s="15">
        <v>3.0</v>
      </c>
      <c r="BE29" s="15">
        <v>14.0</v>
      </c>
      <c r="BF29" s="13">
        <f t="shared" si="26"/>
        <v>161</v>
      </c>
      <c r="BG29" s="13">
        <f t="shared" si="27"/>
        <v>82.98969072</v>
      </c>
      <c r="BH29" s="15">
        <v>9.0</v>
      </c>
      <c r="BI29" s="15">
        <v>4.0</v>
      </c>
      <c r="BJ29" s="15">
        <v>12.0</v>
      </c>
      <c r="BK29" s="13">
        <f t="shared" si="28"/>
        <v>25</v>
      </c>
      <c r="BL29" s="13">
        <f t="shared" si="29"/>
        <v>186</v>
      </c>
      <c r="BM29" s="13">
        <f t="shared" si="30"/>
        <v>80.86956522</v>
      </c>
      <c r="BN29" s="15">
        <v>4.0</v>
      </c>
      <c r="BO29" s="15">
        <v>3.0</v>
      </c>
      <c r="BP29" s="15">
        <v>15.0</v>
      </c>
      <c r="BQ29" s="13">
        <f t="shared" si="31"/>
        <v>22</v>
      </c>
      <c r="BR29" s="13">
        <f t="shared" si="32"/>
        <v>208</v>
      </c>
      <c r="BS29" s="13">
        <f t="shared" si="33"/>
        <v>81.25</v>
      </c>
      <c r="BT29" s="15">
        <v>2.0</v>
      </c>
      <c r="BU29" s="15">
        <v>3.0</v>
      </c>
      <c r="BV29" s="15">
        <v>8.0</v>
      </c>
      <c r="BW29" s="15">
        <v>10.0</v>
      </c>
      <c r="BX29" s="13">
        <f t="shared" si="34"/>
        <v>23</v>
      </c>
      <c r="BY29" s="13">
        <f t="shared" si="35"/>
        <v>231</v>
      </c>
      <c r="BZ29" s="13">
        <f t="shared" si="36"/>
        <v>81.05263158</v>
      </c>
      <c r="CA29" s="15">
        <v>9.0</v>
      </c>
      <c r="CB29" s="15">
        <v>2.0</v>
      </c>
      <c r="CC29" s="15">
        <v>6.0</v>
      </c>
      <c r="CD29" s="15">
        <v>9.0</v>
      </c>
      <c r="CE29" s="13">
        <f t="shared" si="37"/>
        <v>26</v>
      </c>
      <c r="CF29" s="13">
        <f t="shared" si="38"/>
        <v>257</v>
      </c>
      <c r="CG29" s="13">
        <f t="shared" si="39"/>
        <v>81.58730159</v>
      </c>
      <c r="CH29" s="15">
        <v>13.0</v>
      </c>
      <c r="CI29" s="13"/>
      <c r="CJ29" s="59">
        <v>10.0</v>
      </c>
      <c r="CK29" s="59">
        <v>6.0</v>
      </c>
      <c r="CL29" s="63">
        <f t="shared" si="40"/>
        <v>29</v>
      </c>
      <c r="CM29" s="63">
        <f t="shared" si="41"/>
        <v>286</v>
      </c>
      <c r="CN29" s="63">
        <f t="shared" si="42"/>
        <v>82.65895954</v>
      </c>
      <c r="CO29" s="59">
        <v>2.0</v>
      </c>
      <c r="CP29" s="63"/>
      <c r="CQ29" s="59">
        <v>2.0</v>
      </c>
      <c r="CR29" s="63"/>
      <c r="CS29" s="63">
        <f t="shared" si="43"/>
        <v>4</v>
      </c>
      <c r="CT29" s="63">
        <f t="shared" si="44"/>
        <v>290</v>
      </c>
      <c r="CU29" s="63">
        <f t="shared" si="45"/>
        <v>82.85714286</v>
      </c>
      <c r="CV29" s="56">
        <f t="shared" si="46"/>
        <v>136</v>
      </c>
      <c r="CW29" s="56">
        <f t="shared" si="47"/>
        <v>95</v>
      </c>
      <c r="CX29" s="56">
        <f t="shared" si="48"/>
        <v>154</v>
      </c>
      <c r="CY29" s="56">
        <f t="shared" si="49"/>
        <v>102</v>
      </c>
    </row>
    <row r="30">
      <c r="A30" s="10">
        <v>24.0</v>
      </c>
      <c r="B30" s="35" t="s">
        <v>45</v>
      </c>
      <c r="C30" s="35">
        <v>6.0</v>
      </c>
      <c r="D30" s="35">
        <v>3.0</v>
      </c>
      <c r="E30" s="35">
        <v>10.0</v>
      </c>
      <c r="F30" s="35">
        <f t="shared" si="1"/>
        <v>19</v>
      </c>
      <c r="G30" s="35">
        <f t="shared" si="2"/>
        <v>79.16666667</v>
      </c>
      <c r="H30" s="36">
        <v>5.0</v>
      </c>
      <c r="I30" s="36">
        <v>2.0</v>
      </c>
      <c r="J30" s="36">
        <v>13.0</v>
      </c>
      <c r="K30" s="13">
        <f t="shared" si="3"/>
        <v>20</v>
      </c>
      <c r="L30" s="35">
        <f t="shared" si="4"/>
        <v>39</v>
      </c>
      <c r="M30" s="35">
        <f t="shared" si="5"/>
        <v>81.25</v>
      </c>
      <c r="N30" s="35">
        <v>6.0</v>
      </c>
      <c r="O30" s="35">
        <v>3.0</v>
      </c>
      <c r="P30" s="35">
        <v>6.0</v>
      </c>
      <c r="Q30" s="35">
        <f t="shared" si="6"/>
        <v>15</v>
      </c>
      <c r="R30" s="35">
        <f t="shared" si="7"/>
        <v>54</v>
      </c>
      <c r="S30" s="35">
        <f t="shared" si="8"/>
        <v>85.71428571</v>
      </c>
      <c r="T30" s="36">
        <v>3.0</v>
      </c>
      <c r="U30" s="15">
        <v>0.0</v>
      </c>
      <c r="V30" s="15">
        <v>8.0</v>
      </c>
      <c r="W30" s="13">
        <f t="shared" si="9"/>
        <v>11</v>
      </c>
      <c r="X30" s="13">
        <f t="shared" si="10"/>
        <v>65</v>
      </c>
      <c r="Y30" s="13">
        <f t="shared" si="11"/>
        <v>85.52631579</v>
      </c>
      <c r="Z30" s="15">
        <v>7.0</v>
      </c>
      <c r="AA30" s="15">
        <v>1.0</v>
      </c>
      <c r="AB30" s="15">
        <v>9.0</v>
      </c>
      <c r="AC30" s="13">
        <f t="shared" si="12"/>
        <v>17</v>
      </c>
      <c r="AD30" s="13">
        <f t="shared" si="13"/>
        <v>82</v>
      </c>
      <c r="AE30" s="13">
        <f t="shared" si="14"/>
        <v>88.17204301</v>
      </c>
      <c r="AF30" s="97">
        <v>8.0</v>
      </c>
      <c r="AG30" s="97">
        <v>1.0</v>
      </c>
      <c r="AH30" s="97">
        <v>10.0</v>
      </c>
      <c r="AI30" s="13">
        <f t="shared" si="15"/>
        <v>19</v>
      </c>
      <c r="AJ30" s="13">
        <f t="shared" si="16"/>
        <v>101</v>
      </c>
      <c r="AK30" s="13">
        <f t="shared" si="17"/>
        <v>89.38053097</v>
      </c>
      <c r="AL30" s="15">
        <v>4.0</v>
      </c>
      <c r="AM30" s="15">
        <v>11.0</v>
      </c>
      <c r="AN30" s="15">
        <v>1.0</v>
      </c>
      <c r="AO30" s="13">
        <f t="shared" si="18"/>
        <v>16</v>
      </c>
      <c r="AP30" s="13">
        <f t="shared" si="19"/>
        <v>117</v>
      </c>
      <c r="AQ30" s="13">
        <f t="shared" si="20"/>
        <v>90.69767442</v>
      </c>
      <c r="AR30" s="15">
        <v>7.0</v>
      </c>
      <c r="AS30" s="15">
        <v>5.0</v>
      </c>
      <c r="AT30" s="15">
        <v>0.0</v>
      </c>
      <c r="AU30" s="13">
        <f t="shared" si="21"/>
        <v>12</v>
      </c>
      <c r="AV30" s="13">
        <f t="shared" si="22"/>
        <v>129</v>
      </c>
      <c r="AW30" s="13">
        <f t="shared" si="23"/>
        <v>91.4893617</v>
      </c>
      <c r="AX30" s="15">
        <v>7.0</v>
      </c>
      <c r="AY30" s="15">
        <v>2.0</v>
      </c>
      <c r="AZ30" s="15">
        <v>16.0</v>
      </c>
      <c r="BA30" s="13">
        <f t="shared" si="24"/>
        <v>154</v>
      </c>
      <c r="BB30" s="13">
        <f t="shared" si="25"/>
        <v>92.77108434</v>
      </c>
      <c r="BC30" s="15">
        <v>11.0</v>
      </c>
      <c r="BD30" s="15">
        <v>3.0</v>
      </c>
      <c r="BE30" s="15">
        <v>14.0</v>
      </c>
      <c r="BF30" s="13">
        <f t="shared" si="26"/>
        <v>182</v>
      </c>
      <c r="BG30" s="13">
        <f t="shared" si="27"/>
        <v>93.81443299</v>
      </c>
      <c r="BH30" s="15">
        <v>11.0</v>
      </c>
      <c r="BI30" s="15">
        <v>4.0</v>
      </c>
      <c r="BJ30" s="15">
        <v>16.0</v>
      </c>
      <c r="BK30" s="13">
        <f t="shared" si="28"/>
        <v>31</v>
      </c>
      <c r="BL30" s="13">
        <f t="shared" si="29"/>
        <v>213</v>
      </c>
      <c r="BM30" s="13">
        <f t="shared" si="30"/>
        <v>92.60869565</v>
      </c>
      <c r="BN30" s="15">
        <v>5.0</v>
      </c>
      <c r="BO30" s="15">
        <v>3.0</v>
      </c>
      <c r="BP30" s="15">
        <v>16.0</v>
      </c>
      <c r="BQ30" s="13">
        <f t="shared" si="31"/>
        <v>24</v>
      </c>
      <c r="BR30" s="13">
        <f t="shared" si="32"/>
        <v>237</v>
      </c>
      <c r="BS30" s="13">
        <f t="shared" si="33"/>
        <v>92.578125</v>
      </c>
      <c r="BT30" s="15">
        <v>3.0</v>
      </c>
      <c r="BU30" s="15">
        <v>3.0</v>
      </c>
      <c r="BV30" s="15">
        <v>10.0</v>
      </c>
      <c r="BW30" s="15">
        <v>6.0</v>
      </c>
      <c r="BX30" s="13">
        <f t="shared" si="34"/>
        <v>22</v>
      </c>
      <c r="BY30" s="13">
        <f t="shared" si="35"/>
        <v>259</v>
      </c>
      <c r="BZ30" s="13">
        <f t="shared" si="36"/>
        <v>90.87719298</v>
      </c>
      <c r="CA30" s="15">
        <v>10.0</v>
      </c>
      <c r="CB30" s="15">
        <v>2.0</v>
      </c>
      <c r="CC30" s="15">
        <v>6.0</v>
      </c>
      <c r="CD30" s="15">
        <v>9.0</v>
      </c>
      <c r="CE30" s="13">
        <f t="shared" si="37"/>
        <v>27</v>
      </c>
      <c r="CF30" s="13">
        <f t="shared" si="38"/>
        <v>286</v>
      </c>
      <c r="CG30" s="13">
        <f t="shared" si="39"/>
        <v>90.79365079</v>
      </c>
      <c r="CH30" s="15">
        <v>12.0</v>
      </c>
      <c r="CI30" s="13"/>
      <c r="CJ30" s="59">
        <v>12.0</v>
      </c>
      <c r="CK30" s="59">
        <v>6.0</v>
      </c>
      <c r="CL30" s="63">
        <f t="shared" si="40"/>
        <v>30</v>
      </c>
      <c r="CM30" s="63">
        <f t="shared" si="41"/>
        <v>316</v>
      </c>
      <c r="CN30" s="63">
        <f t="shared" si="42"/>
        <v>91.32947977</v>
      </c>
      <c r="CO30" s="59">
        <v>2.0</v>
      </c>
      <c r="CP30" s="63"/>
      <c r="CQ30" s="59">
        <v>2.0</v>
      </c>
      <c r="CR30" s="63"/>
      <c r="CS30" s="63">
        <f t="shared" si="43"/>
        <v>4</v>
      </c>
      <c r="CT30" s="63">
        <f t="shared" si="44"/>
        <v>320</v>
      </c>
      <c r="CU30" s="63">
        <f t="shared" si="45"/>
        <v>91.42857143</v>
      </c>
      <c r="CV30" s="56">
        <f t="shared" si="46"/>
        <v>150</v>
      </c>
      <c r="CW30" s="56">
        <f t="shared" si="47"/>
        <v>109</v>
      </c>
      <c r="CX30" s="56">
        <f t="shared" si="48"/>
        <v>170</v>
      </c>
      <c r="CY30" s="56">
        <f t="shared" si="49"/>
        <v>118</v>
      </c>
    </row>
    <row r="31">
      <c r="A31" s="10">
        <v>25.0</v>
      </c>
      <c r="B31" s="35" t="s">
        <v>46</v>
      </c>
      <c r="C31" s="35">
        <v>5.0</v>
      </c>
      <c r="D31" s="35">
        <v>4.0</v>
      </c>
      <c r="E31" s="35">
        <v>14.0</v>
      </c>
      <c r="F31" s="35">
        <f t="shared" si="1"/>
        <v>23</v>
      </c>
      <c r="G31" s="35">
        <f t="shared" si="2"/>
        <v>95.83333333</v>
      </c>
      <c r="H31" s="36">
        <v>7.0</v>
      </c>
      <c r="I31" s="36">
        <v>2.0</v>
      </c>
      <c r="J31" s="36">
        <v>13.0</v>
      </c>
      <c r="K31" s="13">
        <f t="shared" si="3"/>
        <v>22</v>
      </c>
      <c r="L31" s="35">
        <f t="shared" si="4"/>
        <v>45</v>
      </c>
      <c r="M31" s="35">
        <f t="shared" si="5"/>
        <v>93.75</v>
      </c>
      <c r="N31" s="35">
        <v>6.0</v>
      </c>
      <c r="O31" s="35">
        <v>2.0</v>
      </c>
      <c r="P31" s="35">
        <v>6.0</v>
      </c>
      <c r="Q31" s="35">
        <f t="shared" si="6"/>
        <v>14</v>
      </c>
      <c r="R31" s="35">
        <f t="shared" si="7"/>
        <v>59</v>
      </c>
      <c r="S31" s="35">
        <f t="shared" si="8"/>
        <v>93.65079365</v>
      </c>
      <c r="T31" s="36">
        <v>4.0</v>
      </c>
      <c r="U31" s="15">
        <v>1.0</v>
      </c>
      <c r="V31" s="15">
        <v>6.0</v>
      </c>
      <c r="W31" s="13">
        <f t="shared" si="9"/>
        <v>11</v>
      </c>
      <c r="X31" s="13">
        <f t="shared" si="10"/>
        <v>70</v>
      </c>
      <c r="Y31" s="13">
        <f t="shared" si="11"/>
        <v>92.10526316</v>
      </c>
      <c r="Z31" s="15">
        <v>7.0</v>
      </c>
      <c r="AA31" s="15">
        <v>1.0</v>
      </c>
      <c r="AB31" s="15">
        <v>9.0</v>
      </c>
      <c r="AC31" s="13">
        <f t="shared" si="12"/>
        <v>17</v>
      </c>
      <c r="AD31" s="13">
        <f t="shared" si="13"/>
        <v>87</v>
      </c>
      <c r="AE31" s="13">
        <f t="shared" si="14"/>
        <v>93.5483871</v>
      </c>
      <c r="AF31" s="15">
        <v>7.0</v>
      </c>
      <c r="AG31" s="15">
        <v>1.0</v>
      </c>
      <c r="AH31" s="15">
        <v>8.0</v>
      </c>
      <c r="AI31" s="13">
        <f t="shared" si="15"/>
        <v>16</v>
      </c>
      <c r="AJ31" s="13">
        <f t="shared" si="16"/>
        <v>103</v>
      </c>
      <c r="AK31" s="13">
        <f t="shared" si="17"/>
        <v>91.15044248</v>
      </c>
      <c r="AL31" s="15">
        <v>0.0</v>
      </c>
      <c r="AM31" s="15">
        <v>8.0</v>
      </c>
      <c r="AN31" s="15">
        <v>1.0</v>
      </c>
      <c r="AO31" s="13">
        <f t="shared" si="18"/>
        <v>9</v>
      </c>
      <c r="AP31" s="13">
        <f t="shared" si="19"/>
        <v>112</v>
      </c>
      <c r="AQ31" s="13">
        <f t="shared" si="20"/>
        <v>86.82170543</v>
      </c>
      <c r="AR31" s="15">
        <v>7.0</v>
      </c>
      <c r="AS31" s="15">
        <v>5.0</v>
      </c>
      <c r="AT31" s="15">
        <v>0.0</v>
      </c>
      <c r="AU31" s="13">
        <f t="shared" si="21"/>
        <v>12</v>
      </c>
      <c r="AV31" s="13">
        <f t="shared" si="22"/>
        <v>124</v>
      </c>
      <c r="AW31" s="13">
        <f t="shared" si="23"/>
        <v>87.94326241</v>
      </c>
      <c r="AX31" s="15">
        <v>7.0</v>
      </c>
      <c r="AY31" s="15">
        <v>2.0</v>
      </c>
      <c r="AZ31" s="15">
        <v>16.0</v>
      </c>
      <c r="BA31" s="13">
        <f t="shared" si="24"/>
        <v>149</v>
      </c>
      <c r="BB31" s="13">
        <f t="shared" si="25"/>
        <v>89.75903614</v>
      </c>
      <c r="BC31" s="15">
        <v>10.0</v>
      </c>
      <c r="BD31" s="15">
        <v>3.0</v>
      </c>
      <c r="BE31" s="15">
        <v>14.0</v>
      </c>
      <c r="BF31" s="13">
        <f t="shared" si="26"/>
        <v>176</v>
      </c>
      <c r="BG31" s="13">
        <f t="shared" si="27"/>
        <v>90.72164948</v>
      </c>
      <c r="BH31" s="15">
        <v>13.0</v>
      </c>
      <c r="BI31" s="15">
        <v>4.0</v>
      </c>
      <c r="BJ31" s="15">
        <v>16.0</v>
      </c>
      <c r="BK31" s="13">
        <f t="shared" si="28"/>
        <v>33</v>
      </c>
      <c r="BL31" s="13">
        <f t="shared" si="29"/>
        <v>209</v>
      </c>
      <c r="BM31" s="13">
        <f t="shared" si="30"/>
        <v>90.86956522</v>
      </c>
      <c r="BN31" s="15">
        <v>5.0</v>
      </c>
      <c r="BO31" s="15">
        <v>4.0</v>
      </c>
      <c r="BP31" s="15">
        <v>17.0</v>
      </c>
      <c r="BQ31" s="13">
        <f t="shared" si="31"/>
        <v>26</v>
      </c>
      <c r="BR31" s="13">
        <f t="shared" si="32"/>
        <v>235</v>
      </c>
      <c r="BS31" s="13">
        <f t="shared" si="33"/>
        <v>91.796875</v>
      </c>
      <c r="BT31" s="15">
        <v>3.0</v>
      </c>
      <c r="BU31" s="15">
        <v>3.0</v>
      </c>
      <c r="BV31" s="15">
        <v>8.0</v>
      </c>
      <c r="BW31" s="15">
        <v>8.0</v>
      </c>
      <c r="BX31" s="13">
        <f t="shared" si="34"/>
        <v>22</v>
      </c>
      <c r="BY31" s="13">
        <f t="shared" si="35"/>
        <v>257</v>
      </c>
      <c r="BZ31" s="13">
        <f t="shared" si="36"/>
        <v>90.1754386</v>
      </c>
      <c r="CA31" s="15">
        <v>11.0</v>
      </c>
      <c r="CB31" s="15">
        <v>2.0</v>
      </c>
      <c r="CC31" s="15">
        <v>6.0</v>
      </c>
      <c r="CD31" s="15">
        <v>11.0</v>
      </c>
      <c r="CE31" s="13">
        <f t="shared" si="37"/>
        <v>30</v>
      </c>
      <c r="CF31" s="13">
        <f t="shared" si="38"/>
        <v>287</v>
      </c>
      <c r="CG31" s="13">
        <f t="shared" si="39"/>
        <v>91.11111111</v>
      </c>
      <c r="CH31" s="15">
        <v>11.0</v>
      </c>
      <c r="CI31" s="13"/>
      <c r="CJ31" s="59">
        <v>12.0</v>
      </c>
      <c r="CK31" s="59">
        <v>4.0</v>
      </c>
      <c r="CL31" s="63">
        <f t="shared" si="40"/>
        <v>27</v>
      </c>
      <c r="CM31" s="63">
        <f t="shared" si="41"/>
        <v>314</v>
      </c>
      <c r="CN31" s="63">
        <f t="shared" si="42"/>
        <v>90.75144509</v>
      </c>
      <c r="CO31" s="59">
        <v>2.0</v>
      </c>
      <c r="CP31" s="63"/>
      <c r="CQ31" s="59">
        <v>2.0</v>
      </c>
      <c r="CR31" s="63"/>
      <c r="CS31" s="63">
        <f t="shared" si="43"/>
        <v>4</v>
      </c>
      <c r="CT31" s="63">
        <f t="shared" si="44"/>
        <v>318</v>
      </c>
      <c r="CU31" s="63">
        <f t="shared" si="45"/>
        <v>90.85714286</v>
      </c>
      <c r="CV31" s="56">
        <f t="shared" si="46"/>
        <v>147</v>
      </c>
      <c r="CW31" s="56">
        <f t="shared" si="47"/>
        <v>106</v>
      </c>
      <c r="CX31" s="56">
        <f t="shared" si="48"/>
        <v>171</v>
      </c>
      <c r="CY31" s="56">
        <f t="shared" si="49"/>
        <v>119</v>
      </c>
    </row>
    <row r="32">
      <c r="A32" s="10">
        <v>26.0</v>
      </c>
      <c r="B32" s="35" t="s">
        <v>47</v>
      </c>
      <c r="C32" s="35">
        <v>6.0</v>
      </c>
      <c r="D32" s="35">
        <v>4.0</v>
      </c>
      <c r="E32" s="35">
        <v>14.0</v>
      </c>
      <c r="F32" s="35">
        <f t="shared" si="1"/>
        <v>24</v>
      </c>
      <c r="G32" s="35">
        <f t="shared" si="2"/>
        <v>100</v>
      </c>
      <c r="H32" s="36">
        <v>7.0</v>
      </c>
      <c r="I32" s="36">
        <v>2.0</v>
      </c>
      <c r="J32" s="36">
        <v>13.0</v>
      </c>
      <c r="K32" s="13">
        <f t="shared" si="3"/>
        <v>22</v>
      </c>
      <c r="L32" s="35">
        <f t="shared" si="4"/>
        <v>46</v>
      </c>
      <c r="M32" s="35">
        <f t="shared" si="5"/>
        <v>95.83333333</v>
      </c>
      <c r="N32" s="35">
        <v>6.0</v>
      </c>
      <c r="O32" s="35">
        <v>3.0</v>
      </c>
      <c r="P32" s="35">
        <v>6.0</v>
      </c>
      <c r="Q32" s="35">
        <f t="shared" si="6"/>
        <v>15</v>
      </c>
      <c r="R32" s="35">
        <f t="shared" si="7"/>
        <v>61</v>
      </c>
      <c r="S32" s="35">
        <f t="shared" si="8"/>
        <v>96.82539683</v>
      </c>
      <c r="T32" s="36">
        <v>4.0</v>
      </c>
      <c r="U32" s="15">
        <v>1.0</v>
      </c>
      <c r="V32" s="15">
        <v>8.0</v>
      </c>
      <c r="W32" s="13">
        <f t="shared" si="9"/>
        <v>13</v>
      </c>
      <c r="X32" s="13">
        <f t="shared" si="10"/>
        <v>74</v>
      </c>
      <c r="Y32" s="13">
        <f t="shared" si="11"/>
        <v>97.36842105</v>
      </c>
      <c r="Z32" s="15">
        <v>7.0</v>
      </c>
      <c r="AA32" s="15">
        <v>1.0</v>
      </c>
      <c r="AB32" s="15">
        <v>9.0</v>
      </c>
      <c r="AC32" s="13">
        <f t="shared" si="12"/>
        <v>17</v>
      </c>
      <c r="AD32" s="13">
        <f t="shared" si="13"/>
        <v>91</v>
      </c>
      <c r="AE32" s="13">
        <f t="shared" si="14"/>
        <v>97.84946237</v>
      </c>
      <c r="AF32" s="15">
        <v>9.0</v>
      </c>
      <c r="AG32" s="15">
        <v>1.0</v>
      </c>
      <c r="AH32" s="15">
        <v>8.0</v>
      </c>
      <c r="AI32" s="13">
        <f t="shared" si="15"/>
        <v>18</v>
      </c>
      <c r="AJ32" s="13">
        <f t="shared" si="16"/>
        <v>109</v>
      </c>
      <c r="AK32" s="13">
        <f t="shared" si="17"/>
        <v>96.46017699</v>
      </c>
      <c r="AL32" s="15">
        <v>3.0</v>
      </c>
      <c r="AM32" s="15">
        <v>9.0</v>
      </c>
      <c r="AN32" s="15">
        <v>1.0</v>
      </c>
      <c r="AO32" s="13">
        <f t="shared" si="18"/>
        <v>13</v>
      </c>
      <c r="AP32" s="13">
        <f t="shared" si="19"/>
        <v>122</v>
      </c>
      <c r="AQ32" s="13">
        <f t="shared" si="20"/>
        <v>94.57364341</v>
      </c>
      <c r="AR32" s="15">
        <v>7.0</v>
      </c>
      <c r="AS32" s="15">
        <v>5.0</v>
      </c>
      <c r="AT32" s="15">
        <v>0.0</v>
      </c>
      <c r="AU32" s="13">
        <f t="shared" si="21"/>
        <v>12</v>
      </c>
      <c r="AV32" s="13">
        <f t="shared" si="22"/>
        <v>134</v>
      </c>
      <c r="AW32" s="13">
        <f t="shared" si="23"/>
        <v>95.03546099</v>
      </c>
      <c r="AX32" s="15">
        <v>7.0</v>
      </c>
      <c r="AY32" s="15">
        <v>2.0</v>
      </c>
      <c r="AZ32" s="15">
        <v>16.0</v>
      </c>
      <c r="BA32" s="13">
        <f t="shared" si="24"/>
        <v>159</v>
      </c>
      <c r="BB32" s="13">
        <f t="shared" si="25"/>
        <v>95.78313253</v>
      </c>
      <c r="BC32" s="15">
        <v>11.0</v>
      </c>
      <c r="BD32" s="15">
        <v>3.0</v>
      </c>
      <c r="BE32" s="15">
        <v>14.0</v>
      </c>
      <c r="BF32" s="13">
        <f t="shared" si="26"/>
        <v>187</v>
      </c>
      <c r="BG32" s="13">
        <f t="shared" si="27"/>
        <v>96.39175258</v>
      </c>
      <c r="BH32" s="15">
        <v>15.0</v>
      </c>
      <c r="BI32" s="15">
        <v>4.0</v>
      </c>
      <c r="BJ32" s="15">
        <v>12.0</v>
      </c>
      <c r="BK32" s="13">
        <f t="shared" si="28"/>
        <v>31</v>
      </c>
      <c r="BL32" s="13">
        <f t="shared" si="29"/>
        <v>218</v>
      </c>
      <c r="BM32" s="13">
        <f t="shared" si="30"/>
        <v>94.7826087</v>
      </c>
      <c r="BN32" s="15">
        <v>5.0</v>
      </c>
      <c r="BO32" s="15">
        <v>4.0</v>
      </c>
      <c r="BP32" s="15">
        <v>17.0</v>
      </c>
      <c r="BQ32" s="13">
        <f t="shared" si="31"/>
        <v>26</v>
      </c>
      <c r="BR32" s="13">
        <f t="shared" si="32"/>
        <v>244</v>
      </c>
      <c r="BS32" s="13">
        <f t="shared" si="33"/>
        <v>95.3125</v>
      </c>
      <c r="BT32" s="15">
        <v>3.0</v>
      </c>
      <c r="BU32" s="15">
        <v>3.0</v>
      </c>
      <c r="BV32" s="15">
        <v>10.0</v>
      </c>
      <c r="BW32" s="15">
        <v>10.0</v>
      </c>
      <c r="BX32" s="13">
        <f t="shared" si="34"/>
        <v>26</v>
      </c>
      <c r="BY32" s="13">
        <f t="shared" si="35"/>
        <v>270</v>
      </c>
      <c r="BZ32" s="13">
        <f t="shared" si="36"/>
        <v>94.73684211</v>
      </c>
      <c r="CA32" s="15">
        <v>11.0</v>
      </c>
      <c r="CB32" s="15">
        <v>2.0</v>
      </c>
      <c r="CC32" s="15">
        <v>6.0</v>
      </c>
      <c r="CD32" s="15">
        <v>11.0</v>
      </c>
      <c r="CE32" s="13">
        <f t="shared" si="37"/>
        <v>30</v>
      </c>
      <c r="CF32" s="13">
        <f t="shared" si="38"/>
        <v>300</v>
      </c>
      <c r="CG32" s="13">
        <f t="shared" si="39"/>
        <v>95.23809524</v>
      </c>
      <c r="CH32" s="15">
        <v>13.0</v>
      </c>
      <c r="CI32" s="13"/>
      <c r="CJ32" s="59">
        <v>12.0</v>
      </c>
      <c r="CK32" s="59">
        <v>6.0</v>
      </c>
      <c r="CL32" s="63">
        <f t="shared" si="40"/>
        <v>31</v>
      </c>
      <c r="CM32" s="63">
        <f t="shared" si="41"/>
        <v>331</v>
      </c>
      <c r="CN32" s="63">
        <f t="shared" si="42"/>
        <v>95.66473988</v>
      </c>
      <c r="CO32" s="59">
        <v>2.0</v>
      </c>
      <c r="CP32" s="63"/>
      <c r="CQ32" s="59">
        <v>2.0</v>
      </c>
      <c r="CR32" s="63"/>
      <c r="CS32" s="63">
        <f t="shared" si="43"/>
        <v>4</v>
      </c>
      <c r="CT32" s="63">
        <f t="shared" si="44"/>
        <v>335</v>
      </c>
      <c r="CU32" s="63">
        <f t="shared" si="45"/>
        <v>95.71428571</v>
      </c>
      <c r="CV32" s="56">
        <f t="shared" si="46"/>
        <v>160</v>
      </c>
      <c r="CW32" s="56">
        <f t="shared" si="47"/>
        <v>119</v>
      </c>
      <c r="CX32" s="56">
        <f t="shared" si="48"/>
        <v>175</v>
      </c>
      <c r="CY32" s="56">
        <f t="shared" si="49"/>
        <v>123</v>
      </c>
    </row>
    <row r="33">
      <c r="A33" s="10">
        <v>27.0</v>
      </c>
      <c r="B33" s="35" t="s">
        <v>48</v>
      </c>
      <c r="C33" s="35">
        <v>6.0</v>
      </c>
      <c r="D33" s="35">
        <v>4.0</v>
      </c>
      <c r="E33" s="35">
        <v>14.0</v>
      </c>
      <c r="F33" s="35">
        <f t="shared" si="1"/>
        <v>24</v>
      </c>
      <c r="G33" s="35">
        <f t="shared" si="2"/>
        <v>100</v>
      </c>
      <c r="H33" s="36">
        <v>5.0</v>
      </c>
      <c r="I33" s="36">
        <v>2.0</v>
      </c>
      <c r="J33" s="36">
        <v>13.0</v>
      </c>
      <c r="K33" s="13">
        <f t="shared" si="3"/>
        <v>20</v>
      </c>
      <c r="L33" s="35">
        <f t="shared" si="4"/>
        <v>44</v>
      </c>
      <c r="M33" s="35">
        <f t="shared" si="5"/>
        <v>91.66666667</v>
      </c>
      <c r="N33" s="35">
        <v>4.0</v>
      </c>
      <c r="O33" s="35">
        <v>2.0</v>
      </c>
      <c r="P33" s="35">
        <v>6.0</v>
      </c>
      <c r="Q33" s="35">
        <f t="shared" si="6"/>
        <v>12</v>
      </c>
      <c r="R33" s="35">
        <f t="shared" si="7"/>
        <v>56</v>
      </c>
      <c r="S33" s="35">
        <f t="shared" si="8"/>
        <v>88.88888889</v>
      </c>
      <c r="T33" s="36">
        <v>3.0</v>
      </c>
      <c r="U33" s="15">
        <v>1.0</v>
      </c>
      <c r="V33" s="15">
        <v>8.0</v>
      </c>
      <c r="W33" s="13">
        <f t="shared" si="9"/>
        <v>12</v>
      </c>
      <c r="X33" s="13">
        <f t="shared" si="10"/>
        <v>68</v>
      </c>
      <c r="Y33" s="13">
        <f t="shared" si="11"/>
        <v>89.47368421</v>
      </c>
      <c r="Z33" s="15">
        <v>7.0</v>
      </c>
      <c r="AA33" s="15">
        <v>1.0</v>
      </c>
      <c r="AB33" s="15">
        <v>9.0</v>
      </c>
      <c r="AC33" s="13">
        <f t="shared" si="12"/>
        <v>17</v>
      </c>
      <c r="AD33" s="13">
        <f t="shared" si="13"/>
        <v>85</v>
      </c>
      <c r="AE33" s="13">
        <f t="shared" si="14"/>
        <v>91.39784946</v>
      </c>
      <c r="AF33" s="15">
        <v>9.0</v>
      </c>
      <c r="AG33" s="15">
        <v>1.0</v>
      </c>
      <c r="AH33" s="15">
        <v>10.0</v>
      </c>
      <c r="AI33" s="13">
        <f t="shared" si="15"/>
        <v>20</v>
      </c>
      <c r="AJ33" s="13">
        <f t="shared" si="16"/>
        <v>105</v>
      </c>
      <c r="AK33" s="13">
        <f t="shared" si="17"/>
        <v>92.92035398</v>
      </c>
      <c r="AL33" s="15">
        <v>4.0</v>
      </c>
      <c r="AM33" s="15">
        <v>8.0</v>
      </c>
      <c r="AN33" s="15">
        <v>1.0</v>
      </c>
      <c r="AO33" s="13">
        <f t="shared" si="18"/>
        <v>13</v>
      </c>
      <c r="AP33" s="13">
        <f t="shared" si="19"/>
        <v>118</v>
      </c>
      <c r="AQ33" s="13">
        <f t="shared" si="20"/>
        <v>91.47286822</v>
      </c>
      <c r="AR33" s="15">
        <v>7.0</v>
      </c>
      <c r="AS33" s="15">
        <v>4.0</v>
      </c>
      <c r="AT33" s="15">
        <v>0.0</v>
      </c>
      <c r="AU33" s="13">
        <f t="shared" si="21"/>
        <v>11</v>
      </c>
      <c r="AV33" s="13">
        <f t="shared" si="22"/>
        <v>129</v>
      </c>
      <c r="AW33" s="13">
        <f t="shared" si="23"/>
        <v>91.4893617</v>
      </c>
      <c r="AX33" s="15">
        <v>6.0</v>
      </c>
      <c r="AY33" s="15">
        <v>1.0</v>
      </c>
      <c r="AZ33" s="15">
        <v>16.0</v>
      </c>
      <c r="BA33" s="13">
        <f t="shared" si="24"/>
        <v>152</v>
      </c>
      <c r="BB33" s="13">
        <f t="shared" si="25"/>
        <v>91.56626506</v>
      </c>
      <c r="BC33" s="15">
        <v>11.0</v>
      </c>
      <c r="BD33" s="15">
        <v>3.0</v>
      </c>
      <c r="BE33" s="15">
        <v>14.0</v>
      </c>
      <c r="BF33" s="13">
        <f t="shared" si="26"/>
        <v>180</v>
      </c>
      <c r="BG33" s="13">
        <f t="shared" si="27"/>
        <v>92.78350515</v>
      </c>
      <c r="BH33" s="15">
        <v>16.0</v>
      </c>
      <c r="BI33" s="15">
        <v>4.0</v>
      </c>
      <c r="BJ33" s="15">
        <v>16.0</v>
      </c>
      <c r="BK33" s="13">
        <f t="shared" si="28"/>
        <v>36</v>
      </c>
      <c r="BL33" s="13">
        <f t="shared" si="29"/>
        <v>216</v>
      </c>
      <c r="BM33" s="13">
        <f t="shared" si="30"/>
        <v>93.91304348</v>
      </c>
      <c r="BN33" s="15">
        <v>5.0</v>
      </c>
      <c r="BO33" s="15">
        <v>4.0</v>
      </c>
      <c r="BP33" s="15">
        <v>17.0</v>
      </c>
      <c r="BQ33" s="13">
        <f t="shared" si="31"/>
        <v>26</v>
      </c>
      <c r="BR33" s="13">
        <f t="shared" si="32"/>
        <v>242</v>
      </c>
      <c r="BS33" s="13">
        <f t="shared" si="33"/>
        <v>94.53125</v>
      </c>
      <c r="BT33" s="15">
        <v>3.0</v>
      </c>
      <c r="BU33" s="15">
        <v>3.0</v>
      </c>
      <c r="BV33" s="15">
        <v>10.0</v>
      </c>
      <c r="BW33" s="15">
        <v>10.0</v>
      </c>
      <c r="BX33" s="13">
        <f t="shared" si="34"/>
        <v>26</v>
      </c>
      <c r="BY33" s="13">
        <f t="shared" si="35"/>
        <v>268</v>
      </c>
      <c r="BZ33" s="13">
        <f t="shared" si="36"/>
        <v>94.03508772</v>
      </c>
      <c r="CA33" s="15">
        <v>11.0</v>
      </c>
      <c r="CB33" s="15">
        <v>2.0</v>
      </c>
      <c r="CC33" s="15">
        <v>6.0</v>
      </c>
      <c r="CD33" s="15">
        <v>11.0</v>
      </c>
      <c r="CE33" s="13">
        <f t="shared" si="37"/>
        <v>30</v>
      </c>
      <c r="CF33" s="13">
        <f t="shared" si="38"/>
        <v>298</v>
      </c>
      <c r="CG33" s="13">
        <f t="shared" si="39"/>
        <v>94.6031746</v>
      </c>
      <c r="CH33" s="15">
        <v>13.0</v>
      </c>
      <c r="CI33" s="13"/>
      <c r="CJ33" s="59">
        <v>12.0</v>
      </c>
      <c r="CK33" s="59">
        <v>6.0</v>
      </c>
      <c r="CL33" s="63">
        <f t="shared" si="40"/>
        <v>31</v>
      </c>
      <c r="CM33" s="63">
        <f t="shared" si="41"/>
        <v>329</v>
      </c>
      <c r="CN33" s="63">
        <f t="shared" si="42"/>
        <v>95.0867052</v>
      </c>
      <c r="CO33" s="59">
        <v>2.0</v>
      </c>
      <c r="CP33" s="63"/>
      <c r="CQ33" s="59">
        <v>2.0</v>
      </c>
      <c r="CR33" s="63"/>
      <c r="CS33" s="63">
        <f t="shared" si="43"/>
        <v>4</v>
      </c>
      <c r="CT33" s="63">
        <f t="shared" si="44"/>
        <v>333</v>
      </c>
      <c r="CU33" s="63">
        <f t="shared" si="45"/>
        <v>95.14285714</v>
      </c>
      <c r="CV33" s="56">
        <f t="shared" si="46"/>
        <v>152</v>
      </c>
      <c r="CW33" s="56">
        <f t="shared" si="47"/>
        <v>111</v>
      </c>
      <c r="CX33" s="56">
        <f t="shared" si="48"/>
        <v>181</v>
      </c>
      <c r="CY33" s="56">
        <f t="shared" si="49"/>
        <v>129</v>
      </c>
    </row>
    <row r="34">
      <c r="A34" s="10">
        <v>28.0</v>
      </c>
      <c r="B34" s="35" t="s">
        <v>49</v>
      </c>
      <c r="C34" s="35">
        <v>6.0</v>
      </c>
      <c r="D34" s="35">
        <v>1.0</v>
      </c>
      <c r="E34" s="35">
        <v>12.0</v>
      </c>
      <c r="F34" s="35">
        <f t="shared" si="1"/>
        <v>19</v>
      </c>
      <c r="G34" s="35">
        <f t="shared" si="2"/>
        <v>79.16666667</v>
      </c>
      <c r="H34" s="36">
        <v>5.0</v>
      </c>
      <c r="I34" s="36">
        <v>2.0</v>
      </c>
      <c r="J34" s="36">
        <v>13.0</v>
      </c>
      <c r="K34" s="13">
        <f t="shared" si="3"/>
        <v>20</v>
      </c>
      <c r="L34" s="35">
        <f t="shared" si="4"/>
        <v>39</v>
      </c>
      <c r="M34" s="35">
        <f t="shared" si="5"/>
        <v>81.25</v>
      </c>
      <c r="N34" s="35">
        <v>6.0</v>
      </c>
      <c r="O34" s="35">
        <v>3.0</v>
      </c>
      <c r="P34" s="35">
        <v>6.0</v>
      </c>
      <c r="Q34" s="35">
        <f t="shared" si="6"/>
        <v>15</v>
      </c>
      <c r="R34" s="35">
        <f t="shared" si="7"/>
        <v>54</v>
      </c>
      <c r="S34" s="35">
        <f t="shared" si="8"/>
        <v>85.71428571</v>
      </c>
      <c r="T34" s="36">
        <v>3.0</v>
      </c>
      <c r="U34" s="15">
        <v>1.0</v>
      </c>
      <c r="V34" s="15">
        <v>8.0</v>
      </c>
      <c r="W34" s="13">
        <f t="shared" si="9"/>
        <v>12</v>
      </c>
      <c r="X34" s="13">
        <f t="shared" si="10"/>
        <v>66</v>
      </c>
      <c r="Y34" s="13">
        <f t="shared" si="11"/>
        <v>86.84210526</v>
      </c>
      <c r="Z34" s="15">
        <v>5.0</v>
      </c>
      <c r="AA34" s="15">
        <v>0.0</v>
      </c>
      <c r="AB34" s="15">
        <v>7.0</v>
      </c>
      <c r="AC34" s="13">
        <f t="shared" si="12"/>
        <v>12</v>
      </c>
      <c r="AD34" s="13">
        <f t="shared" si="13"/>
        <v>78</v>
      </c>
      <c r="AE34" s="13">
        <f t="shared" si="14"/>
        <v>83.87096774</v>
      </c>
      <c r="AF34" s="97">
        <v>8.0</v>
      </c>
      <c r="AG34" s="97">
        <v>1.0</v>
      </c>
      <c r="AH34" s="97">
        <v>4.0</v>
      </c>
      <c r="AI34" s="13">
        <f t="shared" si="15"/>
        <v>13</v>
      </c>
      <c r="AJ34" s="13">
        <f t="shared" si="16"/>
        <v>91</v>
      </c>
      <c r="AK34" s="13">
        <f t="shared" si="17"/>
        <v>80.53097345</v>
      </c>
      <c r="AL34" s="15">
        <v>4.0</v>
      </c>
      <c r="AM34" s="15">
        <v>11.0</v>
      </c>
      <c r="AN34" s="15">
        <v>1.0</v>
      </c>
      <c r="AO34" s="13">
        <f t="shared" si="18"/>
        <v>16</v>
      </c>
      <c r="AP34" s="13">
        <f t="shared" si="19"/>
        <v>107</v>
      </c>
      <c r="AQ34" s="13">
        <f t="shared" si="20"/>
        <v>82.94573643</v>
      </c>
      <c r="AR34" s="15">
        <v>6.0</v>
      </c>
      <c r="AS34" s="15">
        <v>2.0</v>
      </c>
      <c r="AT34" s="15">
        <v>0.0</v>
      </c>
      <c r="AU34" s="13">
        <f t="shared" si="21"/>
        <v>8</v>
      </c>
      <c r="AV34" s="13">
        <f t="shared" si="22"/>
        <v>115</v>
      </c>
      <c r="AW34" s="13">
        <f t="shared" si="23"/>
        <v>81.56028369</v>
      </c>
      <c r="AX34" s="15">
        <v>7.0</v>
      </c>
      <c r="AY34" s="15">
        <v>2.0</v>
      </c>
      <c r="AZ34" s="15">
        <v>14.0</v>
      </c>
      <c r="BA34" s="13">
        <f t="shared" si="24"/>
        <v>138</v>
      </c>
      <c r="BB34" s="13">
        <f t="shared" si="25"/>
        <v>83.13253012</v>
      </c>
      <c r="BC34" s="15">
        <v>6.0</v>
      </c>
      <c r="BD34" s="15">
        <v>2.0</v>
      </c>
      <c r="BE34" s="15">
        <v>14.0</v>
      </c>
      <c r="BF34" s="13">
        <f t="shared" si="26"/>
        <v>160</v>
      </c>
      <c r="BG34" s="13">
        <f t="shared" si="27"/>
        <v>82.4742268</v>
      </c>
      <c r="BH34" s="15">
        <v>16.0</v>
      </c>
      <c r="BI34" s="15">
        <v>4.0</v>
      </c>
      <c r="BJ34" s="15">
        <v>16.0</v>
      </c>
      <c r="BK34" s="13">
        <f t="shared" si="28"/>
        <v>36</v>
      </c>
      <c r="BL34" s="13">
        <f t="shared" si="29"/>
        <v>196</v>
      </c>
      <c r="BM34" s="13">
        <f t="shared" si="30"/>
        <v>85.2173913</v>
      </c>
      <c r="BN34" s="15">
        <v>5.0</v>
      </c>
      <c r="BO34" s="15">
        <v>4.0</v>
      </c>
      <c r="BP34" s="15">
        <v>17.0</v>
      </c>
      <c r="BQ34" s="13">
        <f t="shared" si="31"/>
        <v>26</v>
      </c>
      <c r="BR34" s="13">
        <f t="shared" si="32"/>
        <v>222</v>
      </c>
      <c r="BS34" s="13">
        <f t="shared" si="33"/>
        <v>86.71875</v>
      </c>
      <c r="BT34" s="15">
        <v>2.0</v>
      </c>
      <c r="BU34" s="15">
        <v>3.0</v>
      </c>
      <c r="BV34" s="15">
        <v>8.0</v>
      </c>
      <c r="BW34" s="15">
        <v>8.0</v>
      </c>
      <c r="BX34" s="13">
        <f t="shared" si="34"/>
        <v>21</v>
      </c>
      <c r="BY34" s="13">
        <f t="shared" si="35"/>
        <v>243</v>
      </c>
      <c r="BZ34" s="13">
        <f t="shared" si="36"/>
        <v>85.26315789</v>
      </c>
      <c r="CA34" s="15">
        <v>11.0</v>
      </c>
      <c r="CB34" s="15">
        <v>2.0</v>
      </c>
      <c r="CC34" s="15">
        <v>6.0</v>
      </c>
      <c r="CD34" s="15">
        <v>9.0</v>
      </c>
      <c r="CE34" s="13">
        <f t="shared" si="37"/>
        <v>28</v>
      </c>
      <c r="CF34" s="13">
        <f t="shared" si="38"/>
        <v>271</v>
      </c>
      <c r="CG34" s="13">
        <f t="shared" si="39"/>
        <v>86.03174603</v>
      </c>
      <c r="CH34" s="15">
        <v>10.0</v>
      </c>
      <c r="CI34" s="13"/>
      <c r="CJ34" s="59">
        <v>10.0</v>
      </c>
      <c r="CK34" s="59">
        <v>6.0</v>
      </c>
      <c r="CL34" s="63">
        <f t="shared" si="40"/>
        <v>26</v>
      </c>
      <c r="CM34" s="63">
        <f t="shared" si="41"/>
        <v>297</v>
      </c>
      <c r="CN34" s="63">
        <f t="shared" si="42"/>
        <v>85.83815029</v>
      </c>
      <c r="CO34" s="59">
        <v>0.0</v>
      </c>
      <c r="CP34" s="63"/>
      <c r="CQ34" s="59">
        <v>0.0</v>
      </c>
      <c r="CR34" s="63"/>
      <c r="CS34" s="63">
        <f t="shared" si="43"/>
        <v>0</v>
      </c>
      <c r="CT34" s="63">
        <f t="shared" si="44"/>
        <v>297</v>
      </c>
      <c r="CU34" s="63">
        <f t="shared" si="45"/>
        <v>84.85714286</v>
      </c>
      <c r="CV34" s="56">
        <f t="shared" si="46"/>
        <v>138</v>
      </c>
      <c r="CW34" s="56">
        <f t="shared" si="47"/>
        <v>97</v>
      </c>
      <c r="CX34" s="56">
        <f t="shared" si="48"/>
        <v>159</v>
      </c>
      <c r="CY34" s="56">
        <f t="shared" si="49"/>
        <v>107</v>
      </c>
    </row>
    <row r="35">
      <c r="A35" s="10">
        <v>29.0</v>
      </c>
      <c r="B35" s="35" t="s">
        <v>50</v>
      </c>
      <c r="C35" s="35">
        <v>6.0</v>
      </c>
      <c r="D35" s="35">
        <v>2.0</v>
      </c>
      <c r="E35" s="35">
        <v>14.0</v>
      </c>
      <c r="F35" s="35">
        <f t="shared" si="1"/>
        <v>22</v>
      </c>
      <c r="G35" s="35">
        <f t="shared" si="2"/>
        <v>91.66666667</v>
      </c>
      <c r="H35" s="36">
        <v>7.0</v>
      </c>
      <c r="I35" s="36">
        <v>2.0</v>
      </c>
      <c r="J35" s="36">
        <v>15.0</v>
      </c>
      <c r="K35" s="13">
        <f t="shared" si="3"/>
        <v>24</v>
      </c>
      <c r="L35" s="35">
        <f t="shared" si="4"/>
        <v>46</v>
      </c>
      <c r="M35" s="35">
        <f t="shared" si="5"/>
        <v>95.83333333</v>
      </c>
      <c r="N35" s="35">
        <v>6.0</v>
      </c>
      <c r="O35" s="35">
        <v>3.0</v>
      </c>
      <c r="P35" s="35">
        <v>6.0</v>
      </c>
      <c r="Q35" s="35">
        <f t="shared" si="6"/>
        <v>15</v>
      </c>
      <c r="R35" s="35">
        <f t="shared" si="7"/>
        <v>61</v>
      </c>
      <c r="S35" s="35">
        <f t="shared" si="8"/>
        <v>96.82539683</v>
      </c>
      <c r="T35" s="36">
        <v>4.0</v>
      </c>
      <c r="U35" s="15">
        <v>1.0</v>
      </c>
      <c r="V35" s="15">
        <v>8.0</v>
      </c>
      <c r="W35" s="13">
        <f t="shared" si="9"/>
        <v>13</v>
      </c>
      <c r="X35" s="13">
        <f t="shared" si="10"/>
        <v>74</v>
      </c>
      <c r="Y35" s="13">
        <f t="shared" si="11"/>
        <v>97.36842105</v>
      </c>
      <c r="Z35" s="15">
        <v>7.0</v>
      </c>
      <c r="AA35" s="15">
        <v>1.0</v>
      </c>
      <c r="AB35" s="15">
        <v>9.0</v>
      </c>
      <c r="AC35" s="13">
        <f t="shared" si="12"/>
        <v>17</v>
      </c>
      <c r="AD35" s="13">
        <f t="shared" si="13"/>
        <v>91</v>
      </c>
      <c r="AE35" s="13">
        <f t="shared" si="14"/>
        <v>97.84946237</v>
      </c>
      <c r="AF35" s="97">
        <v>5.0</v>
      </c>
      <c r="AG35" s="97">
        <v>0.0</v>
      </c>
      <c r="AH35" s="97">
        <v>10.0</v>
      </c>
      <c r="AI35" s="13">
        <f t="shared" si="15"/>
        <v>15</v>
      </c>
      <c r="AJ35" s="13">
        <f t="shared" si="16"/>
        <v>106</v>
      </c>
      <c r="AK35" s="13">
        <f t="shared" si="17"/>
        <v>93.80530973</v>
      </c>
      <c r="AL35" s="15">
        <v>4.0</v>
      </c>
      <c r="AM35" s="15">
        <v>11.0</v>
      </c>
      <c r="AN35" s="15">
        <v>1.0</v>
      </c>
      <c r="AO35" s="13">
        <f t="shared" si="18"/>
        <v>16</v>
      </c>
      <c r="AP35" s="13">
        <f t="shared" si="19"/>
        <v>122</v>
      </c>
      <c r="AQ35" s="13">
        <f t="shared" si="20"/>
        <v>94.57364341</v>
      </c>
      <c r="AR35" s="15">
        <v>6.0</v>
      </c>
      <c r="AS35" s="15">
        <v>5.0</v>
      </c>
      <c r="AT35" s="15">
        <v>0.0</v>
      </c>
      <c r="AU35" s="13">
        <f t="shared" si="21"/>
        <v>11</v>
      </c>
      <c r="AV35" s="13">
        <f t="shared" si="22"/>
        <v>133</v>
      </c>
      <c r="AW35" s="13">
        <f t="shared" si="23"/>
        <v>94.32624113</v>
      </c>
      <c r="AX35" s="15">
        <v>7.0</v>
      </c>
      <c r="AY35" s="15">
        <v>2.0</v>
      </c>
      <c r="AZ35" s="15">
        <v>16.0</v>
      </c>
      <c r="BA35" s="13">
        <f t="shared" si="24"/>
        <v>158</v>
      </c>
      <c r="BB35" s="13">
        <f t="shared" si="25"/>
        <v>95.18072289</v>
      </c>
      <c r="BC35" s="15">
        <v>11.0</v>
      </c>
      <c r="BD35" s="15">
        <v>3.0</v>
      </c>
      <c r="BE35" s="15">
        <v>14.0</v>
      </c>
      <c r="BF35" s="13">
        <f t="shared" si="26"/>
        <v>186</v>
      </c>
      <c r="BG35" s="13">
        <f t="shared" si="27"/>
        <v>95.87628866</v>
      </c>
      <c r="BH35" s="15">
        <v>12.0</v>
      </c>
      <c r="BI35" s="15">
        <v>3.0</v>
      </c>
      <c r="BJ35" s="15">
        <v>12.0</v>
      </c>
      <c r="BK35" s="13">
        <f t="shared" si="28"/>
        <v>27</v>
      </c>
      <c r="BL35" s="13">
        <f t="shared" si="29"/>
        <v>213</v>
      </c>
      <c r="BM35" s="13">
        <f t="shared" si="30"/>
        <v>92.60869565</v>
      </c>
      <c r="BN35" s="15">
        <v>4.0</v>
      </c>
      <c r="BO35" s="15">
        <v>4.0</v>
      </c>
      <c r="BP35" s="15">
        <v>17.0</v>
      </c>
      <c r="BQ35" s="13">
        <f t="shared" si="31"/>
        <v>25</v>
      </c>
      <c r="BR35" s="13">
        <f t="shared" si="32"/>
        <v>238</v>
      </c>
      <c r="BS35" s="13">
        <f t="shared" si="33"/>
        <v>92.96875</v>
      </c>
      <c r="BT35" s="15">
        <v>2.0</v>
      </c>
      <c r="BU35" s="15">
        <v>1.0</v>
      </c>
      <c r="BV35" s="15">
        <v>6.0</v>
      </c>
      <c r="BW35" s="15">
        <v>8.0</v>
      </c>
      <c r="BX35" s="13">
        <f t="shared" si="34"/>
        <v>17</v>
      </c>
      <c r="BY35" s="13">
        <f t="shared" si="35"/>
        <v>255</v>
      </c>
      <c r="BZ35" s="13">
        <f t="shared" si="36"/>
        <v>89.47368421</v>
      </c>
      <c r="CA35" s="15">
        <v>9.0</v>
      </c>
      <c r="CB35" s="15">
        <v>2.0</v>
      </c>
      <c r="CC35" s="15">
        <v>6.0</v>
      </c>
      <c r="CD35" s="15">
        <v>10.0</v>
      </c>
      <c r="CE35" s="13">
        <f t="shared" si="37"/>
        <v>27</v>
      </c>
      <c r="CF35" s="13">
        <f t="shared" si="38"/>
        <v>282</v>
      </c>
      <c r="CG35" s="13">
        <f t="shared" si="39"/>
        <v>89.52380952</v>
      </c>
      <c r="CH35" s="15">
        <v>12.0</v>
      </c>
      <c r="CI35" s="13"/>
      <c r="CJ35" s="59">
        <v>12.0</v>
      </c>
      <c r="CK35" s="59">
        <v>6.0</v>
      </c>
      <c r="CL35" s="63">
        <f t="shared" si="40"/>
        <v>30</v>
      </c>
      <c r="CM35" s="63">
        <f t="shared" si="41"/>
        <v>312</v>
      </c>
      <c r="CN35" s="63">
        <f t="shared" si="42"/>
        <v>90.1734104</v>
      </c>
      <c r="CO35" s="59">
        <v>2.0</v>
      </c>
      <c r="CP35" s="63"/>
      <c r="CQ35" s="59">
        <v>2.0</v>
      </c>
      <c r="CR35" s="63"/>
      <c r="CS35" s="63">
        <f t="shared" si="43"/>
        <v>4</v>
      </c>
      <c r="CT35" s="63">
        <f t="shared" si="44"/>
        <v>316</v>
      </c>
      <c r="CU35" s="63">
        <f t="shared" si="45"/>
        <v>90.28571429</v>
      </c>
      <c r="CV35" s="56">
        <f t="shared" si="46"/>
        <v>144</v>
      </c>
      <c r="CW35" s="56">
        <f t="shared" si="47"/>
        <v>103</v>
      </c>
      <c r="CX35" s="56">
        <f t="shared" si="48"/>
        <v>172</v>
      </c>
      <c r="CY35" s="56">
        <f t="shared" si="49"/>
        <v>120</v>
      </c>
    </row>
    <row r="36">
      <c r="A36" s="40">
        <v>30.0</v>
      </c>
      <c r="B36" s="76" t="s">
        <v>51</v>
      </c>
      <c r="C36" s="76">
        <v>5.0</v>
      </c>
      <c r="D36" s="76">
        <v>3.0</v>
      </c>
      <c r="E36" s="76">
        <v>11.0</v>
      </c>
      <c r="F36" s="76">
        <f t="shared" si="1"/>
        <v>19</v>
      </c>
      <c r="G36" s="76">
        <f t="shared" si="2"/>
        <v>79.16666667</v>
      </c>
      <c r="H36" s="98">
        <v>3.0</v>
      </c>
      <c r="I36" s="98">
        <v>0.0</v>
      </c>
      <c r="J36" s="98">
        <v>12.0</v>
      </c>
      <c r="K36" s="41">
        <f t="shared" si="3"/>
        <v>15</v>
      </c>
      <c r="L36" s="76">
        <f t="shared" si="4"/>
        <v>34</v>
      </c>
      <c r="M36" s="76">
        <f t="shared" si="5"/>
        <v>70.83333333</v>
      </c>
      <c r="N36" s="76">
        <v>6.0</v>
      </c>
      <c r="O36" s="76">
        <v>3.0</v>
      </c>
      <c r="P36" s="76">
        <v>6.0</v>
      </c>
      <c r="Q36" s="76">
        <f t="shared" si="6"/>
        <v>15</v>
      </c>
      <c r="R36" s="76">
        <f t="shared" si="7"/>
        <v>49</v>
      </c>
      <c r="S36" s="76">
        <f t="shared" si="8"/>
        <v>77.77777778</v>
      </c>
      <c r="T36" s="98">
        <v>0.0</v>
      </c>
      <c r="U36" s="42">
        <v>0.0</v>
      </c>
      <c r="V36" s="42">
        <v>0.0</v>
      </c>
      <c r="W36" s="41">
        <f t="shared" si="9"/>
        <v>0</v>
      </c>
      <c r="X36" s="41">
        <f t="shared" si="10"/>
        <v>49</v>
      </c>
      <c r="Y36" s="41">
        <f t="shared" si="11"/>
        <v>64.47368421</v>
      </c>
      <c r="Z36" s="42">
        <v>0.0</v>
      </c>
      <c r="AA36" s="42">
        <v>0.0</v>
      </c>
      <c r="AB36" s="42">
        <v>0.0</v>
      </c>
      <c r="AC36" s="41">
        <f t="shared" si="12"/>
        <v>0</v>
      </c>
      <c r="AD36" s="41">
        <f t="shared" si="13"/>
        <v>49</v>
      </c>
      <c r="AE36" s="41">
        <f t="shared" si="14"/>
        <v>52.68817204</v>
      </c>
      <c r="AF36" s="42">
        <v>6.0</v>
      </c>
      <c r="AG36" s="42">
        <v>0.0</v>
      </c>
      <c r="AH36" s="42">
        <v>6.0</v>
      </c>
      <c r="AI36" s="41">
        <f t="shared" si="15"/>
        <v>12</v>
      </c>
      <c r="AJ36" s="41">
        <f t="shared" si="16"/>
        <v>61</v>
      </c>
      <c r="AK36" s="41">
        <f t="shared" si="17"/>
        <v>53.98230088</v>
      </c>
      <c r="AL36" s="42">
        <v>4.0</v>
      </c>
      <c r="AM36" s="42">
        <v>8.0</v>
      </c>
      <c r="AN36" s="42">
        <v>1.0</v>
      </c>
      <c r="AO36" s="41">
        <f t="shared" si="18"/>
        <v>13</v>
      </c>
      <c r="AP36" s="41">
        <f t="shared" si="19"/>
        <v>74</v>
      </c>
      <c r="AQ36" s="41">
        <f t="shared" si="20"/>
        <v>57.36434109</v>
      </c>
      <c r="AR36" s="42">
        <v>0.0</v>
      </c>
      <c r="AS36" s="42">
        <v>5.0</v>
      </c>
      <c r="AT36" s="42">
        <v>0.0</v>
      </c>
      <c r="AU36" s="41">
        <f t="shared" si="21"/>
        <v>5</v>
      </c>
      <c r="AV36" s="41">
        <f t="shared" si="22"/>
        <v>79</v>
      </c>
      <c r="AW36" s="41">
        <f t="shared" si="23"/>
        <v>56.02836879</v>
      </c>
      <c r="AX36" s="42">
        <v>6.0</v>
      </c>
      <c r="AY36" s="42">
        <v>1.0</v>
      </c>
      <c r="AZ36" s="42">
        <v>16.0</v>
      </c>
      <c r="BA36" s="13">
        <f t="shared" si="24"/>
        <v>102</v>
      </c>
      <c r="BB36" s="41">
        <f t="shared" si="25"/>
        <v>61.44578313</v>
      </c>
      <c r="BC36" s="15">
        <v>7.0</v>
      </c>
      <c r="BD36" s="15">
        <v>0.0</v>
      </c>
      <c r="BE36" s="15">
        <v>14.0</v>
      </c>
      <c r="BF36" s="13">
        <f t="shared" si="26"/>
        <v>123</v>
      </c>
      <c r="BG36" s="41">
        <f t="shared" si="27"/>
        <v>63.40206186</v>
      </c>
      <c r="BH36" s="15">
        <v>0.0</v>
      </c>
      <c r="BI36" s="15">
        <v>0.0</v>
      </c>
      <c r="BJ36" s="15">
        <v>0.0</v>
      </c>
      <c r="BK36" s="13">
        <f t="shared" si="28"/>
        <v>0</v>
      </c>
      <c r="BL36" s="13">
        <f t="shared" si="29"/>
        <v>123</v>
      </c>
      <c r="BM36" s="41">
        <f t="shared" si="30"/>
        <v>53.47826087</v>
      </c>
      <c r="BN36" s="15">
        <v>0.0</v>
      </c>
      <c r="BO36" s="15">
        <v>0.0</v>
      </c>
      <c r="BP36" s="15">
        <v>0.0</v>
      </c>
      <c r="BQ36" s="13">
        <f t="shared" si="31"/>
        <v>0</v>
      </c>
      <c r="BR36" s="13">
        <f t="shared" si="32"/>
        <v>123</v>
      </c>
      <c r="BS36" s="13">
        <f t="shared" si="33"/>
        <v>48.046875</v>
      </c>
      <c r="BT36" s="15">
        <v>0.0</v>
      </c>
      <c r="BU36" s="15">
        <v>0.0</v>
      </c>
      <c r="BV36" s="15">
        <v>0.0</v>
      </c>
      <c r="BW36" s="15">
        <v>0.0</v>
      </c>
      <c r="BX36" s="13">
        <f t="shared" si="34"/>
        <v>0</v>
      </c>
      <c r="BY36" s="13">
        <f t="shared" si="35"/>
        <v>123</v>
      </c>
      <c r="BZ36" s="13">
        <f t="shared" si="36"/>
        <v>43.15789474</v>
      </c>
      <c r="CA36" s="15">
        <v>0.0</v>
      </c>
      <c r="CB36" s="15">
        <v>0.0</v>
      </c>
      <c r="CC36" s="15">
        <v>0.0</v>
      </c>
      <c r="CD36" s="15">
        <v>0.0</v>
      </c>
      <c r="CE36" s="13">
        <f t="shared" si="37"/>
        <v>0</v>
      </c>
      <c r="CF36" s="13">
        <f t="shared" si="38"/>
        <v>123</v>
      </c>
      <c r="CG36" s="13">
        <f t="shared" si="39"/>
        <v>39.04761905</v>
      </c>
      <c r="CH36" s="15">
        <v>0.0</v>
      </c>
      <c r="CI36" s="13"/>
      <c r="CJ36" s="59">
        <v>0.0</v>
      </c>
      <c r="CK36" s="59">
        <v>0.0</v>
      </c>
      <c r="CL36" s="63">
        <f t="shared" si="40"/>
        <v>0</v>
      </c>
      <c r="CM36" s="63">
        <f t="shared" si="41"/>
        <v>123</v>
      </c>
      <c r="CN36" s="63">
        <f t="shared" si="42"/>
        <v>35.54913295</v>
      </c>
      <c r="CO36" s="59">
        <v>0.0</v>
      </c>
      <c r="CP36" s="63"/>
      <c r="CQ36" s="59">
        <v>0.0</v>
      </c>
      <c r="CR36" s="63"/>
      <c r="CS36" s="63">
        <f t="shared" si="43"/>
        <v>0</v>
      </c>
      <c r="CT36" s="63">
        <f t="shared" si="44"/>
        <v>123</v>
      </c>
      <c r="CU36" s="63">
        <f t="shared" si="45"/>
        <v>35.14285714</v>
      </c>
      <c r="CV36" s="56">
        <f t="shared" si="46"/>
        <v>57</v>
      </c>
      <c r="CW36" s="56">
        <f t="shared" si="47"/>
        <v>16</v>
      </c>
      <c r="CX36" s="56">
        <f t="shared" si="48"/>
        <v>66</v>
      </c>
      <c r="CY36" s="56">
        <f t="shared" si="49"/>
        <v>14</v>
      </c>
    </row>
    <row r="37">
      <c r="A37" s="10">
        <v>31.0</v>
      </c>
      <c r="B37" s="35" t="s">
        <v>52</v>
      </c>
      <c r="C37" s="35">
        <v>6.0</v>
      </c>
      <c r="D37" s="35">
        <v>3.0</v>
      </c>
      <c r="E37" s="35">
        <v>14.0</v>
      </c>
      <c r="F37" s="35">
        <f t="shared" si="1"/>
        <v>23</v>
      </c>
      <c r="G37" s="35">
        <f t="shared" si="2"/>
        <v>95.83333333</v>
      </c>
      <c r="H37" s="36">
        <v>6.0</v>
      </c>
      <c r="I37" s="36">
        <v>2.0</v>
      </c>
      <c r="J37" s="36">
        <v>11.0</v>
      </c>
      <c r="K37" s="13">
        <f t="shared" si="3"/>
        <v>19</v>
      </c>
      <c r="L37" s="35">
        <f t="shared" si="4"/>
        <v>42</v>
      </c>
      <c r="M37" s="35">
        <f t="shared" si="5"/>
        <v>87.5</v>
      </c>
      <c r="N37" s="35">
        <v>5.0</v>
      </c>
      <c r="O37" s="35">
        <v>2.0</v>
      </c>
      <c r="P37" s="35">
        <v>2.0</v>
      </c>
      <c r="Q37" s="35">
        <f t="shared" si="6"/>
        <v>9</v>
      </c>
      <c r="R37" s="35">
        <f t="shared" si="7"/>
        <v>51</v>
      </c>
      <c r="S37" s="35">
        <f t="shared" si="8"/>
        <v>80.95238095</v>
      </c>
      <c r="T37" s="36">
        <v>3.0</v>
      </c>
      <c r="U37" s="15">
        <v>1.0</v>
      </c>
      <c r="V37" s="15">
        <v>6.0</v>
      </c>
      <c r="W37" s="13">
        <f t="shared" si="9"/>
        <v>10</v>
      </c>
      <c r="X37" s="13">
        <f t="shared" si="10"/>
        <v>61</v>
      </c>
      <c r="Y37" s="13">
        <f t="shared" si="11"/>
        <v>80.26315789</v>
      </c>
      <c r="Z37" s="15">
        <v>7.0</v>
      </c>
      <c r="AA37" s="15">
        <v>1.0</v>
      </c>
      <c r="AB37" s="15">
        <v>7.0</v>
      </c>
      <c r="AC37" s="13">
        <f t="shared" si="12"/>
        <v>15</v>
      </c>
      <c r="AD37" s="13">
        <f t="shared" si="13"/>
        <v>76</v>
      </c>
      <c r="AE37" s="13">
        <f t="shared" si="14"/>
        <v>81.72043011</v>
      </c>
      <c r="AF37" s="97">
        <v>6.0</v>
      </c>
      <c r="AG37" s="97">
        <v>1.0</v>
      </c>
      <c r="AH37" s="97">
        <v>8.0</v>
      </c>
      <c r="AI37" s="13">
        <f t="shared" si="15"/>
        <v>15</v>
      </c>
      <c r="AJ37" s="13">
        <f t="shared" si="16"/>
        <v>91</v>
      </c>
      <c r="AK37" s="13">
        <f t="shared" si="17"/>
        <v>80.53097345</v>
      </c>
      <c r="AL37" s="15">
        <v>0.0</v>
      </c>
      <c r="AM37" s="15">
        <v>7.0</v>
      </c>
      <c r="AN37" s="15">
        <v>1.0</v>
      </c>
      <c r="AO37" s="13">
        <f t="shared" si="18"/>
        <v>8</v>
      </c>
      <c r="AP37" s="13">
        <f t="shared" si="19"/>
        <v>99</v>
      </c>
      <c r="AQ37" s="13">
        <f t="shared" si="20"/>
        <v>76.74418605</v>
      </c>
      <c r="AR37" s="15">
        <v>7.0</v>
      </c>
      <c r="AS37" s="15">
        <v>0.0</v>
      </c>
      <c r="AT37" s="15">
        <v>0.0</v>
      </c>
      <c r="AU37" s="13">
        <f t="shared" si="21"/>
        <v>7</v>
      </c>
      <c r="AV37" s="13">
        <f t="shared" si="22"/>
        <v>106</v>
      </c>
      <c r="AW37" s="13">
        <f t="shared" si="23"/>
        <v>75.17730496</v>
      </c>
      <c r="AX37" s="15">
        <v>5.0</v>
      </c>
      <c r="AY37" s="15">
        <v>2.0</v>
      </c>
      <c r="AZ37" s="15">
        <v>16.0</v>
      </c>
      <c r="BA37" s="13">
        <f t="shared" si="24"/>
        <v>129</v>
      </c>
      <c r="BB37" s="13">
        <f t="shared" si="25"/>
        <v>77.71084337</v>
      </c>
      <c r="BC37" s="15">
        <v>9.0</v>
      </c>
      <c r="BD37" s="15">
        <v>2.0</v>
      </c>
      <c r="BE37" s="15">
        <v>12.0</v>
      </c>
      <c r="BF37" s="13">
        <f t="shared" si="26"/>
        <v>152</v>
      </c>
      <c r="BG37" s="13">
        <f t="shared" si="27"/>
        <v>78.35051546</v>
      </c>
      <c r="BH37" s="15">
        <v>13.0</v>
      </c>
      <c r="BI37" s="15">
        <v>3.0</v>
      </c>
      <c r="BJ37" s="15">
        <v>14.0</v>
      </c>
      <c r="BK37" s="13">
        <f t="shared" si="28"/>
        <v>30</v>
      </c>
      <c r="BL37" s="13">
        <f t="shared" si="29"/>
        <v>182</v>
      </c>
      <c r="BM37" s="13">
        <f t="shared" si="30"/>
        <v>79.13043478</v>
      </c>
      <c r="BN37" s="15">
        <v>2.0</v>
      </c>
      <c r="BO37" s="15">
        <v>4.0</v>
      </c>
      <c r="BP37" s="15">
        <v>13.0</v>
      </c>
      <c r="BQ37" s="13">
        <f t="shared" si="31"/>
        <v>19</v>
      </c>
      <c r="BR37" s="13">
        <f t="shared" si="32"/>
        <v>201</v>
      </c>
      <c r="BS37" s="13">
        <f t="shared" si="33"/>
        <v>78.515625</v>
      </c>
      <c r="BT37" s="15">
        <v>3.0</v>
      </c>
      <c r="BU37" s="15">
        <v>1.0</v>
      </c>
      <c r="BV37" s="15">
        <v>8.0</v>
      </c>
      <c r="BW37" s="15">
        <v>8.0</v>
      </c>
      <c r="BX37" s="13">
        <f t="shared" si="34"/>
        <v>20</v>
      </c>
      <c r="BY37" s="13">
        <f t="shared" si="35"/>
        <v>221</v>
      </c>
      <c r="BZ37" s="13">
        <f t="shared" si="36"/>
        <v>77.54385965</v>
      </c>
      <c r="CA37" s="15">
        <v>8.0</v>
      </c>
      <c r="CB37" s="15">
        <v>2.0</v>
      </c>
      <c r="CC37" s="15">
        <v>6.0</v>
      </c>
      <c r="CD37" s="15">
        <v>9.0</v>
      </c>
      <c r="CE37" s="13">
        <f t="shared" si="37"/>
        <v>25</v>
      </c>
      <c r="CF37" s="13">
        <f t="shared" si="38"/>
        <v>246</v>
      </c>
      <c r="CG37" s="13">
        <f t="shared" si="39"/>
        <v>78.0952381</v>
      </c>
      <c r="CH37" s="15">
        <v>13.0</v>
      </c>
      <c r="CI37" s="13"/>
      <c r="CJ37" s="59">
        <v>12.0</v>
      </c>
      <c r="CK37" s="59">
        <v>6.0</v>
      </c>
      <c r="CL37" s="63">
        <f t="shared" si="40"/>
        <v>31</v>
      </c>
      <c r="CM37" s="63">
        <f t="shared" si="41"/>
        <v>277</v>
      </c>
      <c r="CN37" s="63">
        <f t="shared" si="42"/>
        <v>80.05780347</v>
      </c>
      <c r="CO37" s="59">
        <v>2.0</v>
      </c>
      <c r="CP37" s="63"/>
      <c r="CQ37" s="59">
        <v>2.0</v>
      </c>
      <c r="CR37" s="63"/>
      <c r="CS37" s="63">
        <f t="shared" si="43"/>
        <v>4</v>
      </c>
      <c r="CT37" s="63">
        <f t="shared" si="44"/>
        <v>281</v>
      </c>
      <c r="CU37" s="63">
        <f t="shared" si="45"/>
        <v>80.28571429</v>
      </c>
      <c r="CV37" s="56">
        <f t="shared" si="46"/>
        <v>126</v>
      </c>
      <c r="CW37" s="56">
        <f t="shared" si="47"/>
        <v>85</v>
      </c>
      <c r="CX37" s="56">
        <f t="shared" si="48"/>
        <v>155</v>
      </c>
      <c r="CY37" s="56">
        <f t="shared" si="49"/>
        <v>103</v>
      </c>
    </row>
    <row r="38">
      <c r="A38" s="10">
        <v>32.0</v>
      </c>
      <c r="B38" s="35" t="s">
        <v>53</v>
      </c>
      <c r="C38" s="35">
        <v>5.0</v>
      </c>
      <c r="D38" s="35">
        <v>3.0</v>
      </c>
      <c r="E38" s="35">
        <v>14.0</v>
      </c>
      <c r="F38" s="35">
        <f t="shared" si="1"/>
        <v>22</v>
      </c>
      <c r="G38" s="35">
        <f t="shared" si="2"/>
        <v>91.66666667</v>
      </c>
      <c r="H38" s="36">
        <v>7.0</v>
      </c>
      <c r="I38" s="36">
        <v>2.0</v>
      </c>
      <c r="J38" s="36">
        <v>13.0</v>
      </c>
      <c r="K38" s="13">
        <f t="shared" si="3"/>
        <v>22</v>
      </c>
      <c r="L38" s="35">
        <f t="shared" si="4"/>
        <v>44</v>
      </c>
      <c r="M38" s="35">
        <f t="shared" si="5"/>
        <v>91.66666667</v>
      </c>
      <c r="N38" s="35">
        <v>6.0</v>
      </c>
      <c r="O38" s="35">
        <v>3.0</v>
      </c>
      <c r="P38" s="35">
        <v>6.0</v>
      </c>
      <c r="Q38" s="35">
        <f t="shared" si="6"/>
        <v>15</v>
      </c>
      <c r="R38" s="35">
        <f t="shared" si="7"/>
        <v>59</v>
      </c>
      <c r="S38" s="35">
        <f t="shared" si="8"/>
        <v>93.65079365</v>
      </c>
      <c r="T38" s="36">
        <v>2.0</v>
      </c>
      <c r="U38" s="15">
        <v>1.0</v>
      </c>
      <c r="V38" s="15">
        <v>2.0</v>
      </c>
      <c r="W38" s="13">
        <f t="shared" si="9"/>
        <v>5</v>
      </c>
      <c r="X38" s="13">
        <f t="shared" si="10"/>
        <v>64</v>
      </c>
      <c r="Y38" s="13">
        <f t="shared" si="11"/>
        <v>84.21052632</v>
      </c>
      <c r="Z38" s="15">
        <v>7.0</v>
      </c>
      <c r="AA38" s="15">
        <v>1.0</v>
      </c>
      <c r="AB38" s="15">
        <v>9.0</v>
      </c>
      <c r="AC38" s="13">
        <f t="shared" si="12"/>
        <v>17</v>
      </c>
      <c r="AD38" s="13">
        <f t="shared" si="13"/>
        <v>81</v>
      </c>
      <c r="AE38" s="13">
        <f t="shared" si="14"/>
        <v>87.09677419</v>
      </c>
      <c r="AF38" s="15">
        <v>9.0</v>
      </c>
      <c r="AG38" s="15">
        <v>1.0</v>
      </c>
      <c r="AH38" s="15">
        <v>10.0</v>
      </c>
      <c r="AI38" s="13">
        <f t="shared" si="15"/>
        <v>20</v>
      </c>
      <c r="AJ38" s="13">
        <f t="shared" si="16"/>
        <v>101</v>
      </c>
      <c r="AK38" s="13">
        <f t="shared" si="17"/>
        <v>89.38053097</v>
      </c>
      <c r="AL38" s="15">
        <v>4.0</v>
      </c>
      <c r="AM38" s="15">
        <v>6.0</v>
      </c>
      <c r="AN38" s="15">
        <v>1.0</v>
      </c>
      <c r="AO38" s="13">
        <f t="shared" si="18"/>
        <v>11</v>
      </c>
      <c r="AP38" s="13">
        <f t="shared" si="19"/>
        <v>112</v>
      </c>
      <c r="AQ38" s="13">
        <f t="shared" si="20"/>
        <v>86.82170543</v>
      </c>
      <c r="AR38" s="15">
        <v>7.0</v>
      </c>
      <c r="AS38" s="15">
        <v>2.0</v>
      </c>
      <c r="AT38" s="15">
        <v>0.0</v>
      </c>
      <c r="AU38" s="13">
        <f t="shared" si="21"/>
        <v>9</v>
      </c>
      <c r="AV38" s="13">
        <f t="shared" si="22"/>
        <v>121</v>
      </c>
      <c r="AW38" s="13">
        <f t="shared" si="23"/>
        <v>85.81560284</v>
      </c>
      <c r="AX38" s="15">
        <v>7.0</v>
      </c>
      <c r="AY38" s="15">
        <v>2.0</v>
      </c>
      <c r="AZ38" s="15">
        <v>16.0</v>
      </c>
      <c r="BA38" s="13">
        <f t="shared" si="24"/>
        <v>146</v>
      </c>
      <c r="BB38" s="13">
        <f t="shared" si="25"/>
        <v>87.95180723</v>
      </c>
      <c r="BC38" s="15">
        <v>9.0</v>
      </c>
      <c r="BD38" s="15">
        <v>2.0</v>
      </c>
      <c r="BE38" s="15">
        <v>12.0</v>
      </c>
      <c r="BF38" s="13">
        <f t="shared" si="26"/>
        <v>169</v>
      </c>
      <c r="BG38" s="13">
        <f t="shared" si="27"/>
        <v>87.11340206</v>
      </c>
      <c r="BH38" s="15">
        <v>15.0</v>
      </c>
      <c r="BI38" s="15">
        <v>4.0</v>
      </c>
      <c r="BJ38" s="15">
        <v>14.0</v>
      </c>
      <c r="BK38" s="13">
        <f t="shared" si="28"/>
        <v>33</v>
      </c>
      <c r="BL38" s="13">
        <f t="shared" si="29"/>
        <v>202</v>
      </c>
      <c r="BM38" s="13">
        <f t="shared" si="30"/>
        <v>87.82608696</v>
      </c>
      <c r="BN38" s="15">
        <v>4.0</v>
      </c>
      <c r="BO38" s="15">
        <v>3.0</v>
      </c>
      <c r="BP38" s="15">
        <v>12.0</v>
      </c>
      <c r="BQ38" s="13">
        <f t="shared" si="31"/>
        <v>19</v>
      </c>
      <c r="BR38" s="13">
        <f t="shared" si="32"/>
        <v>221</v>
      </c>
      <c r="BS38" s="13">
        <f t="shared" si="33"/>
        <v>86.328125</v>
      </c>
      <c r="BT38" s="15">
        <v>2.0</v>
      </c>
      <c r="BU38" s="15">
        <v>3.0</v>
      </c>
      <c r="BV38" s="15">
        <v>6.0</v>
      </c>
      <c r="BW38" s="15">
        <v>8.0</v>
      </c>
      <c r="BX38" s="13">
        <f t="shared" si="34"/>
        <v>19</v>
      </c>
      <c r="BY38" s="13">
        <f t="shared" si="35"/>
        <v>240</v>
      </c>
      <c r="BZ38" s="13">
        <f t="shared" si="36"/>
        <v>84.21052632</v>
      </c>
      <c r="CA38" s="15">
        <v>8.0</v>
      </c>
      <c r="CB38" s="15">
        <v>2.0</v>
      </c>
      <c r="CC38" s="15">
        <v>4.0</v>
      </c>
      <c r="CD38" s="15">
        <v>11.0</v>
      </c>
      <c r="CE38" s="13">
        <f t="shared" si="37"/>
        <v>25</v>
      </c>
      <c r="CF38" s="13">
        <f t="shared" si="38"/>
        <v>265</v>
      </c>
      <c r="CG38" s="13">
        <f t="shared" si="39"/>
        <v>84.12698413</v>
      </c>
      <c r="CH38" s="15">
        <v>13.0</v>
      </c>
      <c r="CI38" s="13"/>
      <c r="CJ38" s="59">
        <v>12.0</v>
      </c>
      <c r="CK38" s="59">
        <v>6.0</v>
      </c>
      <c r="CL38" s="63">
        <f t="shared" si="40"/>
        <v>31</v>
      </c>
      <c r="CM38" s="63">
        <f t="shared" si="41"/>
        <v>296</v>
      </c>
      <c r="CN38" s="63">
        <f t="shared" si="42"/>
        <v>85.54913295</v>
      </c>
      <c r="CO38" s="59">
        <v>2.0</v>
      </c>
      <c r="CP38" s="63"/>
      <c r="CQ38" s="59">
        <v>2.0</v>
      </c>
      <c r="CR38" s="63"/>
      <c r="CS38" s="63">
        <f t="shared" si="43"/>
        <v>4</v>
      </c>
      <c r="CT38" s="63">
        <f t="shared" si="44"/>
        <v>300</v>
      </c>
      <c r="CU38" s="63">
        <f t="shared" si="45"/>
        <v>85.71428571</v>
      </c>
      <c r="CV38" s="56">
        <f t="shared" si="46"/>
        <v>142</v>
      </c>
      <c r="CW38" s="56">
        <f t="shared" si="47"/>
        <v>101</v>
      </c>
      <c r="CX38" s="56">
        <f t="shared" si="48"/>
        <v>158</v>
      </c>
      <c r="CY38" s="56">
        <f t="shared" si="49"/>
        <v>106</v>
      </c>
    </row>
    <row r="39">
      <c r="A39" s="10">
        <v>33.0</v>
      </c>
      <c r="B39" s="35" t="s">
        <v>54</v>
      </c>
      <c r="C39" s="35">
        <v>6.0</v>
      </c>
      <c r="D39" s="35">
        <v>4.0</v>
      </c>
      <c r="E39" s="35">
        <v>14.0</v>
      </c>
      <c r="F39" s="35">
        <f t="shared" si="1"/>
        <v>24</v>
      </c>
      <c r="G39" s="35">
        <f t="shared" si="2"/>
        <v>100</v>
      </c>
      <c r="H39" s="36">
        <v>7.0</v>
      </c>
      <c r="I39" s="36">
        <v>2.0</v>
      </c>
      <c r="J39" s="36">
        <v>15.0</v>
      </c>
      <c r="K39" s="13">
        <f t="shared" si="3"/>
        <v>24</v>
      </c>
      <c r="L39" s="35">
        <f t="shared" si="4"/>
        <v>48</v>
      </c>
      <c r="M39" s="35">
        <f t="shared" si="5"/>
        <v>100</v>
      </c>
      <c r="N39" s="35">
        <v>5.0</v>
      </c>
      <c r="O39" s="35">
        <v>3.0</v>
      </c>
      <c r="P39" s="35">
        <v>6.0</v>
      </c>
      <c r="Q39" s="35">
        <f t="shared" si="6"/>
        <v>14</v>
      </c>
      <c r="R39" s="35">
        <f t="shared" si="7"/>
        <v>62</v>
      </c>
      <c r="S39" s="35">
        <f t="shared" si="8"/>
        <v>98.41269841</v>
      </c>
      <c r="T39" s="36">
        <v>4.0</v>
      </c>
      <c r="U39" s="15">
        <v>1.0</v>
      </c>
      <c r="V39" s="15">
        <v>8.0</v>
      </c>
      <c r="W39" s="13">
        <f t="shared" si="9"/>
        <v>13</v>
      </c>
      <c r="X39" s="13">
        <f t="shared" si="10"/>
        <v>75</v>
      </c>
      <c r="Y39" s="13">
        <f t="shared" si="11"/>
        <v>98.68421053</v>
      </c>
      <c r="Z39" s="15">
        <v>7.0</v>
      </c>
      <c r="AA39" s="15">
        <v>1.0</v>
      </c>
      <c r="AB39" s="15">
        <v>9.0</v>
      </c>
      <c r="AC39" s="13">
        <f t="shared" si="12"/>
        <v>17</v>
      </c>
      <c r="AD39" s="13">
        <f t="shared" si="13"/>
        <v>92</v>
      </c>
      <c r="AE39" s="13">
        <f t="shared" si="14"/>
        <v>98.92473118</v>
      </c>
      <c r="AF39" s="15">
        <v>9.0</v>
      </c>
      <c r="AG39" s="15">
        <v>1.0</v>
      </c>
      <c r="AH39" s="15">
        <v>8.0</v>
      </c>
      <c r="AI39" s="13">
        <f t="shared" si="15"/>
        <v>18</v>
      </c>
      <c r="AJ39" s="13">
        <f t="shared" si="16"/>
        <v>110</v>
      </c>
      <c r="AK39" s="13">
        <f t="shared" si="17"/>
        <v>97.34513274</v>
      </c>
      <c r="AL39" s="15">
        <v>4.0</v>
      </c>
      <c r="AM39" s="15">
        <v>11.0</v>
      </c>
      <c r="AN39" s="15">
        <v>1.0</v>
      </c>
      <c r="AO39" s="13">
        <f t="shared" si="18"/>
        <v>16</v>
      </c>
      <c r="AP39" s="13">
        <f t="shared" si="19"/>
        <v>126</v>
      </c>
      <c r="AQ39" s="13">
        <f t="shared" si="20"/>
        <v>97.6744186</v>
      </c>
      <c r="AR39" s="15">
        <v>7.0</v>
      </c>
      <c r="AS39" s="15">
        <v>5.0</v>
      </c>
      <c r="AT39" s="15">
        <v>0.0</v>
      </c>
      <c r="AU39" s="13">
        <f t="shared" si="21"/>
        <v>12</v>
      </c>
      <c r="AV39" s="13">
        <f t="shared" si="22"/>
        <v>138</v>
      </c>
      <c r="AW39" s="13">
        <f t="shared" si="23"/>
        <v>97.87234043</v>
      </c>
      <c r="AX39" s="15">
        <v>7.0</v>
      </c>
      <c r="AY39" s="15">
        <v>2.0</v>
      </c>
      <c r="AZ39" s="15">
        <v>16.0</v>
      </c>
      <c r="BA39" s="13">
        <f t="shared" si="24"/>
        <v>163</v>
      </c>
      <c r="BB39" s="13">
        <f t="shared" si="25"/>
        <v>98.19277108</v>
      </c>
      <c r="BC39" s="15">
        <v>10.0</v>
      </c>
      <c r="BD39" s="15">
        <v>3.0</v>
      </c>
      <c r="BE39" s="15">
        <v>12.0</v>
      </c>
      <c r="BF39" s="13">
        <f t="shared" si="26"/>
        <v>188</v>
      </c>
      <c r="BG39" s="13">
        <f t="shared" si="27"/>
        <v>96.90721649</v>
      </c>
      <c r="BH39" s="15">
        <v>15.0</v>
      </c>
      <c r="BI39" s="15">
        <v>4.0</v>
      </c>
      <c r="BJ39" s="15">
        <v>16.0</v>
      </c>
      <c r="BK39" s="13">
        <f t="shared" si="28"/>
        <v>35</v>
      </c>
      <c r="BL39" s="13">
        <f t="shared" si="29"/>
        <v>223</v>
      </c>
      <c r="BM39" s="13">
        <f t="shared" si="30"/>
        <v>96.95652174</v>
      </c>
      <c r="BN39" s="15">
        <v>4.0</v>
      </c>
      <c r="BO39" s="15">
        <v>4.0</v>
      </c>
      <c r="BP39" s="15">
        <v>13.0</v>
      </c>
      <c r="BQ39" s="13">
        <f t="shared" si="31"/>
        <v>21</v>
      </c>
      <c r="BR39" s="13">
        <f t="shared" si="32"/>
        <v>244</v>
      </c>
      <c r="BS39" s="13">
        <f t="shared" si="33"/>
        <v>95.3125</v>
      </c>
      <c r="BT39" s="15">
        <v>4.0</v>
      </c>
      <c r="BU39" s="15">
        <v>3.0</v>
      </c>
      <c r="BV39" s="15">
        <v>10.0</v>
      </c>
      <c r="BW39" s="15">
        <v>12.0</v>
      </c>
      <c r="BX39" s="13">
        <f t="shared" si="34"/>
        <v>29</v>
      </c>
      <c r="BY39" s="13">
        <f t="shared" si="35"/>
        <v>273</v>
      </c>
      <c r="BZ39" s="13">
        <f t="shared" si="36"/>
        <v>95.78947368</v>
      </c>
      <c r="CA39" s="15">
        <v>11.0</v>
      </c>
      <c r="CB39" s="15">
        <v>2.0</v>
      </c>
      <c r="CC39" s="15">
        <v>6.0</v>
      </c>
      <c r="CD39" s="15">
        <v>11.0</v>
      </c>
      <c r="CE39" s="13">
        <f t="shared" si="37"/>
        <v>30</v>
      </c>
      <c r="CF39" s="13">
        <f t="shared" si="38"/>
        <v>303</v>
      </c>
      <c r="CG39" s="13">
        <f t="shared" si="39"/>
        <v>96.19047619</v>
      </c>
      <c r="CH39" s="15">
        <v>13.0</v>
      </c>
      <c r="CI39" s="13"/>
      <c r="CJ39" s="59">
        <v>12.0</v>
      </c>
      <c r="CK39" s="59">
        <v>6.0</v>
      </c>
      <c r="CL39" s="63">
        <f t="shared" si="40"/>
        <v>31</v>
      </c>
      <c r="CM39" s="63">
        <f t="shared" si="41"/>
        <v>334</v>
      </c>
      <c r="CN39" s="63">
        <f t="shared" si="42"/>
        <v>96.53179191</v>
      </c>
      <c r="CO39" s="59">
        <v>2.0</v>
      </c>
      <c r="CP39" s="63"/>
      <c r="CQ39" s="59">
        <v>2.0</v>
      </c>
      <c r="CR39" s="63"/>
      <c r="CS39" s="63">
        <f t="shared" si="43"/>
        <v>4</v>
      </c>
      <c r="CT39" s="63">
        <f t="shared" si="44"/>
        <v>338</v>
      </c>
      <c r="CU39" s="63">
        <f t="shared" si="45"/>
        <v>96.57142857</v>
      </c>
      <c r="CV39" s="56">
        <f t="shared" si="46"/>
        <v>161</v>
      </c>
      <c r="CW39" s="56">
        <f t="shared" si="47"/>
        <v>120</v>
      </c>
      <c r="CX39" s="56">
        <f t="shared" si="48"/>
        <v>177</v>
      </c>
      <c r="CY39" s="56">
        <f t="shared" si="49"/>
        <v>125</v>
      </c>
    </row>
    <row r="4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4"/>
      <c r="O40" s="4"/>
      <c r="P40" s="4"/>
      <c r="Q40" s="4"/>
      <c r="R40" s="4"/>
      <c r="S40" s="4"/>
      <c r="T40" s="4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21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</row>
    <row r="100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</row>
  </sheetData>
  <mergeCells count="14">
    <mergeCell ref="AR3:AW3"/>
    <mergeCell ref="BH3:BL3"/>
    <mergeCell ref="BN3:BR3"/>
    <mergeCell ref="BT3:BY3"/>
    <mergeCell ref="CA3:CF3"/>
    <mergeCell ref="CH3:CM3"/>
    <mergeCell ref="CO3:CT3"/>
    <mergeCell ref="C3:G3"/>
    <mergeCell ref="H3:M3"/>
    <mergeCell ref="N3:S3"/>
    <mergeCell ref="T3:Y3"/>
    <mergeCell ref="Z3:AE3"/>
    <mergeCell ref="AF3:AK3"/>
    <mergeCell ref="AL3:AQ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75"/>
  <sheetData>
    <row r="1">
      <c r="A1" s="1" t="s">
        <v>0</v>
      </c>
      <c r="B1" s="3"/>
      <c r="C1" s="3"/>
      <c r="D1" s="3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</row>
    <row r="2">
      <c r="A2" s="6" t="s">
        <v>1</v>
      </c>
      <c r="B2" s="8"/>
      <c r="C2" s="8"/>
      <c r="D2" s="8"/>
      <c r="E2" s="8"/>
      <c r="F2" s="8"/>
      <c r="G2" s="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>
      <c r="A3" s="10"/>
      <c r="B3" s="8"/>
      <c r="C3" s="9" t="s">
        <v>2</v>
      </c>
      <c r="D3" s="11"/>
      <c r="E3" s="11"/>
      <c r="F3" s="11"/>
      <c r="G3" s="12"/>
      <c r="H3" s="9" t="s">
        <v>3</v>
      </c>
      <c r="I3" s="11"/>
      <c r="J3" s="11"/>
      <c r="K3" s="11"/>
      <c r="L3" s="11"/>
      <c r="M3" s="12"/>
      <c r="N3" s="9" t="s">
        <v>4</v>
      </c>
      <c r="O3" s="11"/>
      <c r="P3" s="11"/>
      <c r="Q3" s="11"/>
      <c r="R3" s="11"/>
      <c r="S3" s="12"/>
      <c r="T3" s="13"/>
      <c r="U3" s="15" t="s">
        <v>80</v>
      </c>
      <c r="V3" s="13"/>
      <c r="W3" s="13"/>
      <c r="X3" s="13"/>
      <c r="Y3" s="13"/>
      <c r="Z3" s="13"/>
      <c r="AA3" s="15" t="s">
        <v>81</v>
      </c>
      <c r="AB3" s="13"/>
      <c r="AC3" s="13"/>
      <c r="AD3" s="13"/>
      <c r="AE3" s="13"/>
      <c r="AF3" s="101" t="s">
        <v>82</v>
      </c>
      <c r="AG3" s="17"/>
      <c r="AH3" s="17"/>
      <c r="AI3" s="17"/>
      <c r="AJ3" s="17"/>
      <c r="AK3" s="18"/>
      <c r="AL3" s="102"/>
      <c r="AM3" s="102"/>
      <c r="AN3" s="102" t="s">
        <v>83</v>
      </c>
      <c r="AO3" s="102"/>
      <c r="AP3" s="102"/>
      <c r="AQ3" s="102"/>
      <c r="AR3" s="102"/>
      <c r="AS3" s="102"/>
      <c r="AT3" s="102" t="s">
        <v>84</v>
      </c>
      <c r="AU3" s="102"/>
      <c r="AV3" s="102"/>
      <c r="AW3" s="102"/>
      <c r="AX3" s="102"/>
      <c r="AY3" s="102"/>
      <c r="AZ3" s="102" t="s">
        <v>71</v>
      </c>
      <c r="BA3" s="102"/>
      <c r="BB3" s="102"/>
      <c r="BC3" s="102"/>
      <c r="BD3" s="20" t="s">
        <v>5</v>
      </c>
      <c r="BE3" s="17"/>
      <c r="BF3" s="18"/>
      <c r="BG3" s="89" t="s">
        <v>85</v>
      </c>
      <c r="BM3" s="90">
        <v>45505.0</v>
      </c>
      <c r="BS3" s="90">
        <v>45536.0</v>
      </c>
      <c r="BY3" s="90">
        <v>45566.0</v>
      </c>
      <c r="CE3" s="103">
        <v>45597.0</v>
      </c>
      <c r="CF3" s="17"/>
      <c r="CG3" s="17"/>
      <c r="CH3" s="17"/>
      <c r="CI3" s="17"/>
      <c r="CJ3" s="18"/>
      <c r="CK3" s="103">
        <v>45628.0</v>
      </c>
      <c r="CL3" s="17"/>
      <c r="CM3" s="17"/>
      <c r="CN3" s="17"/>
      <c r="CO3" s="17"/>
      <c r="CP3" s="18"/>
      <c r="CQ3" s="90"/>
      <c r="CR3" s="90"/>
    </row>
    <row r="4">
      <c r="A4" s="23"/>
      <c r="B4" s="24"/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H4" s="24" t="s">
        <v>7</v>
      </c>
      <c r="I4" s="24" t="s">
        <v>8</v>
      </c>
      <c r="J4" s="24" t="s">
        <v>9</v>
      </c>
      <c r="K4" s="24" t="s">
        <v>10</v>
      </c>
      <c r="L4" s="25" t="s">
        <v>12</v>
      </c>
      <c r="M4" s="24" t="s">
        <v>11</v>
      </c>
      <c r="N4" s="24" t="s">
        <v>7</v>
      </c>
      <c r="O4" s="24" t="s">
        <v>8</v>
      </c>
      <c r="P4" s="24" t="s">
        <v>9</v>
      </c>
      <c r="Q4" s="24" t="s">
        <v>10</v>
      </c>
      <c r="R4" s="25" t="s">
        <v>12</v>
      </c>
      <c r="S4" s="24" t="s">
        <v>11</v>
      </c>
      <c r="T4" s="27" t="s">
        <v>7</v>
      </c>
      <c r="U4" s="27" t="s">
        <v>8</v>
      </c>
      <c r="V4" s="27" t="s">
        <v>9</v>
      </c>
      <c r="W4" s="27" t="s">
        <v>10</v>
      </c>
      <c r="X4" s="28" t="s">
        <v>12</v>
      </c>
      <c r="Y4" s="27" t="s">
        <v>11</v>
      </c>
      <c r="Z4" s="27" t="s">
        <v>7</v>
      </c>
      <c r="AA4" s="27" t="s">
        <v>8</v>
      </c>
      <c r="AB4" s="27" t="s">
        <v>9</v>
      </c>
      <c r="AC4" s="27" t="s">
        <v>10</v>
      </c>
      <c r="AD4" s="28" t="s">
        <v>12</v>
      </c>
      <c r="AE4" s="27" t="s">
        <v>11</v>
      </c>
      <c r="AF4" s="27" t="s">
        <v>7</v>
      </c>
      <c r="AG4" s="27" t="s">
        <v>8</v>
      </c>
      <c r="AH4" s="93" t="s">
        <v>86</v>
      </c>
      <c r="AI4" s="93" t="s">
        <v>87</v>
      </c>
      <c r="AJ4" s="28" t="s">
        <v>12</v>
      </c>
      <c r="AK4" s="27" t="s">
        <v>11</v>
      </c>
      <c r="AL4" s="27" t="s">
        <v>7</v>
      </c>
      <c r="AM4" s="27" t="s">
        <v>8</v>
      </c>
      <c r="AN4" s="93" t="s">
        <v>86</v>
      </c>
      <c r="AO4" s="93" t="s">
        <v>87</v>
      </c>
      <c r="AP4" s="28" t="s">
        <v>12</v>
      </c>
      <c r="AQ4" s="27" t="s">
        <v>11</v>
      </c>
      <c r="AR4" s="27" t="s">
        <v>7</v>
      </c>
      <c r="AS4" s="104" t="s">
        <v>8</v>
      </c>
      <c r="AT4" s="104" t="s">
        <v>86</v>
      </c>
      <c r="AU4" s="104" t="s">
        <v>87</v>
      </c>
      <c r="AV4" s="105" t="s">
        <v>12</v>
      </c>
      <c r="AW4" s="104" t="s">
        <v>11</v>
      </c>
      <c r="AX4" s="27" t="s">
        <v>7</v>
      </c>
      <c r="AY4" s="104" t="s">
        <v>8</v>
      </c>
      <c r="AZ4" s="104" t="s">
        <v>86</v>
      </c>
      <c r="BA4" s="104" t="s">
        <v>87</v>
      </c>
      <c r="BB4" s="105" t="s">
        <v>12</v>
      </c>
      <c r="BC4" s="104" t="s">
        <v>11</v>
      </c>
      <c r="BD4" s="74" t="s">
        <v>17</v>
      </c>
      <c r="BE4" s="106" t="s">
        <v>18</v>
      </c>
      <c r="BF4" s="107" t="s">
        <v>9</v>
      </c>
      <c r="BG4" s="27" t="s">
        <v>7</v>
      </c>
      <c r="BH4" s="104" t="s">
        <v>8</v>
      </c>
      <c r="BI4" s="104" t="s">
        <v>86</v>
      </c>
      <c r="BJ4" s="104" t="s">
        <v>87</v>
      </c>
      <c r="BK4" s="105" t="s">
        <v>12</v>
      </c>
      <c r="BL4" s="104" t="s">
        <v>11</v>
      </c>
      <c r="BM4" s="27" t="s">
        <v>7</v>
      </c>
      <c r="BN4" s="104" t="s">
        <v>8</v>
      </c>
      <c r="BO4" s="104" t="s">
        <v>86</v>
      </c>
      <c r="BP4" s="104" t="s">
        <v>87</v>
      </c>
      <c r="BQ4" s="105" t="s">
        <v>12</v>
      </c>
      <c r="BR4" s="104" t="s">
        <v>11</v>
      </c>
      <c r="BS4" s="27" t="s">
        <v>7</v>
      </c>
      <c r="BT4" s="104" t="s">
        <v>8</v>
      </c>
      <c r="BU4" s="104" t="s">
        <v>86</v>
      </c>
      <c r="BV4" s="104" t="s">
        <v>87</v>
      </c>
      <c r="BW4" s="105" t="s">
        <v>12</v>
      </c>
      <c r="BX4" s="104" t="s">
        <v>11</v>
      </c>
      <c r="BY4" s="27" t="s">
        <v>7</v>
      </c>
      <c r="BZ4" s="104" t="s">
        <v>8</v>
      </c>
      <c r="CA4" s="104" t="s">
        <v>86</v>
      </c>
      <c r="CB4" s="104" t="s">
        <v>87</v>
      </c>
      <c r="CC4" s="105" t="s">
        <v>12</v>
      </c>
      <c r="CD4" s="104" t="s">
        <v>11</v>
      </c>
      <c r="CE4" s="27" t="s">
        <v>7</v>
      </c>
      <c r="CF4" s="27" t="s">
        <v>8</v>
      </c>
      <c r="CG4" s="27" t="s">
        <v>86</v>
      </c>
      <c r="CH4" s="27" t="s">
        <v>87</v>
      </c>
      <c r="CI4" s="29" t="s">
        <v>12</v>
      </c>
      <c r="CJ4" s="27" t="s">
        <v>11</v>
      </c>
      <c r="CK4" s="27" t="s">
        <v>7</v>
      </c>
      <c r="CL4" s="27" t="s">
        <v>8</v>
      </c>
      <c r="CM4" s="27" t="s">
        <v>86</v>
      </c>
      <c r="CN4" s="27" t="s">
        <v>87</v>
      </c>
      <c r="CO4" s="29" t="s">
        <v>12</v>
      </c>
      <c r="CP4" s="27" t="s">
        <v>11</v>
      </c>
      <c r="CQ4" s="32" t="s">
        <v>19</v>
      </c>
      <c r="CR4" s="32" t="s">
        <v>9</v>
      </c>
    </row>
    <row r="5">
      <c r="A5" s="10"/>
      <c r="B5" s="8" t="s">
        <v>79</v>
      </c>
      <c r="C5" s="8">
        <v>11.0</v>
      </c>
      <c r="D5" s="8">
        <v>4.0</v>
      </c>
      <c r="E5" s="8">
        <v>21.0</v>
      </c>
      <c r="F5" s="8">
        <v>36.0</v>
      </c>
      <c r="G5" s="8">
        <v>100.0</v>
      </c>
      <c r="H5" s="34">
        <v>8.0</v>
      </c>
      <c r="I5" s="34">
        <v>4.0</v>
      </c>
      <c r="J5" s="34">
        <v>19.0</v>
      </c>
      <c r="K5" s="34">
        <v>31.0</v>
      </c>
      <c r="L5" s="34">
        <f t="shared" ref="L5:L38" si="2">F5+K5</f>
        <v>67</v>
      </c>
      <c r="M5" s="34">
        <f t="shared" ref="M5:M38" si="3">L5/67*100</f>
        <v>100</v>
      </c>
      <c r="N5" s="34">
        <v>10.0</v>
      </c>
      <c r="O5" s="36">
        <v>3.0</v>
      </c>
      <c r="P5" s="36">
        <v>18.0</v>
      </c>
      <c r="Q5" s="36">
        <v>31.0</v>
      </c>
      <c r="R5" s="35">
        <f t="shared" ref="R5:R23" si="4">L5+Q5</f>
        <v>98</v>
      </c>
      <c r="S5" s="36">
        <f t="shared" ref="S5:S38" si="5">R5/98*100</f>
        <v>100</v>
      </c>
      <c r="T5" s="15">
        <v>12.0</v>
      </c>
      <c r="U5" s="15">
        <v>4.0</v>
      </c>
      <c r="V5" s="15">
        <v>13.0</v>
      </c>
      <c r="W5" s="13">
        <f t="shared" ref="W5:W34" si="6">T5+U5+V5</f>
        <v>29</v>
      </c>
      <c r="X5" s="13">
        <f t="shared" ref="X5:X23" si="7">R5+W5</f>
        <v>127</v>
      </c>
      <c r="Y5" s="13">
        <f t="shared" ref="Y5:Y38" si="8">X5/127*100</f>
        <v>100</v>
      </c>
      <c r="Z5" s="15">
        <v>11.0</v>
      </c>
      <c r="AA5" s="15">
        <v>4.0</v>
      </c>
      <c r="AB5" s="15">
        <v>21.0</v>
      </c>
      <c r="AC5" s="15">
        <f t="shared" ref="AC5:AC23" si="9">Z5+AA5+AB5</f>
        <v>36</v>
      </c>
      <c r="AD5" s="15">
        <f t="shared" ref="AD5:AD23" si="10">AC5+X5</f>
        <v>163</v>
      </c>
      <c r="AE5" s="15">
        <f t="shared" ref="AE5:AE38" si="11">AD5/163*100</f>
        <v>100</v>
      </c>
      <c r="AF5" s="15">
        <v>8.0</v>
      </c>
      <c r="AG5" s="15">
        <v>3.0</v>
      </c>
      <c r="AH5" s="15">
        <v>14.0</v>
      </c>
      <c r="AI5" s="15">
        <v>25.0</v>
      </c>
      <c r="AJ5" s="15">
        <f t="shared" ref="AJ5:AJ38" si="12">AD5+AI5</f>
        <v>188</v>
      </c>
      <c r="AK5" s="15">
        <f t="shared" ref="AK5:AK38" si="13">AJ5/188*100</f>
        <v>100</v>
      </c>
      <c r="AL5" s="15">
        <v>14.0</v>
      </c>
      <c r="AM5" s="15">
        <v>0.0</v>
      </c>
      <c r="AN5" s="15">
        <v>15.0</v>
      </c>
      <c r="AO5" s="15">
        <v>29.0</v>
      </c>
      <c r="AP5" s="15">
        <v>217.0</v>
      </c>
      <c r="AQ5" s="15">
        <v>100.0</v>
      </c>
      <c r="AR5" s="15">
        <v>3.0</v>
      </c>
      <c r="AS5" s="15">
        <v>1.0</v>
      </c>
      <c r="AT5" s="15">
        <v>7.0</v>
      </c>
      <c r="AU5" s="15">
        <v>11.0</v>
      </c>
      <c r="AV5" s="15">
        <v>228.0</v>
      </c>
      <c r="AW5" s="13">
        <f t="shared" ref="AW5:AW38" si="14">AV5/228%</f>
        <v>100</v>
      </c>
      <c r="AX5" s="15">
        <v>14.0</v>
      </c>
      <c r="AY5" s="15">
        <v>6.0</v>
      </c>
      <c r="AZ5" s="15">
        <v>18.0</v>
      </c>
      <c r="BA5" s="15">
        <f t="shared" ref="BA5:BA39" si="15">AX5+AY5+AZ5</f>
        <v>38</v>
      </c>
      <c r="BB5" s="13">
        <f t="shared" ref="BB5:BB39" si="16">AV5+BA5</f>
        <v>266</v>
      </c>
      <c r="BC5" s="15">
        <f t="shared" ref="BC5:BC39" si="17">BB5/266%</f>
        <v>100</v>
      </c>
      <c r="BD5" s="108">
        <f t="shared" ref="BD5:BF5" si="1">C5+H5+N5+T5+Z5+AF5+AL5+AR5</f>
        <v>77</v>
      </c>
      <c r="BE5" s="108">
        <f t="shared" si="1"/>
        <v>23</v>
      </c>
      <c r="BF5" s="108">
        <f t="shared" si="1"/>
        <v>128</v>
      </c>
      <c r="BG5" s="109">
        <v>9.0</v>
      </c>
      <c r="BH5" s="109">
        <v>4.0</v>
      </c>
      <c r="BI5" s="109">
        <v>19.0</v>
      </c>
      <c r="BJ5" s="108">
        <f t="shared" ref="BJ5:BJ38" si="19">BG5+BH5+BI5</f>
        <v>32</v>
      </c>
      <c r="BK5" s="108">
        <f t="shared" ref="BK5:BK38" si="20">BB5+BJ5</f>
        <v>298</v>
      </c>
      <c r="BL5" s="108">
        <f t="shared" ref="BL5:BL38" si="21">BK5/298%</f>
        <v>100</v>
      </c>
      <c r="BM5" s="109">
        <v>13.0</v>
      </c>
      <c r="BN5" s="109">
        <v>4.0</v>
      </c>
      <c r="BO5" s="109">
        <v>20.0</v>
      </c>
      <c r="BP5" s="109">
        <v>37.0</v>
      </c>
      <c r="BQ5" s="108">
        <f t="shared" ref="BQ5:BQ38" si="22">BP5+BK5</f>
        <v>335</v>
      </c>
      <c r="BR5" s="108">
        <f t="shared" ref="BR5:BR38" si="23">BQ5/335%</f>
        <v>100</v>
      </c>
      <c r="BS5" s="109">
        <v>10.0</v>
      </c>
      <c r="BT5" s="109">
        <v>3.0</v>
      </c>
      <c r="BU5" s="109">
        <v>21.0</v>
      </c>
      <c r="BV5" s="108">
        <f t="shared" ref="BV5:BV38" si="24">BS5+BT5+BU5</f>
        <v>34</v>
      </c>
      <c r="BW5" s="108">
        <f t="shared" ref="BW5:BW38" si="25">BQ5+BV5</f>
        <v>369</v>
      </c>
      <c r="BX5" s="108">
        <f t="shared" ref="BX5:BX38" si="26">BW5/369*100</f>
        <v>100</v>
      </c>
      <c r="BY5" s="110">
        <v>6.0</v>
      </c>
      <c r="BZ5" s="110">
        <v>2.0</v>
      </c>
      <c r="CA5" s="110">
        <v>13.0</v>
      </c>
      <c r="CB5" s="111">
        <f t="shared" ref="CB5:CB38" si="27">SUM(CA5,BZ5,BY5)</f>
        <v>21</v>
      </c>
      <c r="CC5" s="111">
        <f t="shared" ref="CC5:CC38" si="28">SUM(BW5,CB5)</f>
        <v>390</v>
      </c>
      <c r="CD5" s="111">
        <f t="shared" ref="CD5:CD38" si="29">CC5/390%</f>
        <v>100</v>
      </c>
      <c r="CE5" s="109">
        <v>12.0</v>
      </c>
      <c r="CF5" s="109">
        <v>4.0</v>
      </c>
      <c r="CG5" s="109">
        <v>14.0</v>
      </c>
      <c r="CH5" s="108">
        <f t="shared" ref="CH5:CH39" si="30">CE5+CF5+CG5</f>
        <v>30</v>
      </c>
      <c r="CI5" s="108">
        <f t="shared" ref="CI5:CI39" si="31">CH5+CC5</f>
        <v>420</v>
      </c>
      <c r="CJ5" s="108"/>
      <c r="CK5" s="109">
        <v>11.0</v>
      </c>
      <c r="CL5" s="109">
        <v>1.0</v>
      </c>
      <c r="CM5" s="109">
        <v>10.0</v>
      </c>
      <c r="CN5" s="108">
        <f t="shared" ref="CN5:CN39" si="32">CK5+CL5+CM5</f>
        <v>22</v>
      </c>
      <c r="CO5" s="108">
        <f t="shared" ref="CO5:CO39" si="33">CN5+CI5</f>
        <v>442</v>
      </c>
      <c r="CP5" s="108">
        <f t="shared" ref="CP5:CP39" si="34">CO5/442*100</f>
        <v>100</v>
      </c>
      <c r="CQ5" s="111">
        <f t="shared" ref="CQ5:CQ39" si="35">CO5-CR5</f>
        <v>199</v>
      </c>
      <c r="CR5" s="111">
        <f t="shared" ref="CR5:CR39" si="36">CM5+CG5+CA5+BU5+BO5+BI5+AZ5+AT5+AN5+AH5+AB5+V5+P5+J5+E5</f>
        <v>243</v>
      </c>
    </row>
    <row r="6">
      <c r="A6" s="10">
        <v>1.0</v>
      </c>
      <c r="B6" s="8" t="s">
        <v>22</v>
      </c>
      <c r="C6" s="8">
        <v>9.0</v>
      </c>
      <c r="D6" s="8">
        <v>4.0</v>
      </c>
      <c r="E6" s="8">
        <v>18.0</v>
      </c>
      <c r="F6" s="8">
        <v>31.0</v>
      </c>
      <c r="G6" s="8">
        <v>86.1</v>
      </c>
      <c r="H6" s="34">
        <v>8.0</v>
      </c>
      <c r="I6" s="34">
        <v>4.0</v>
      </c>
      <c r="J6" s="34">
        <v>19.0</v>
      </c>
      <c r="K6" s="34">
        <v>31.0</v>
      </c>
      <c r="L6" s="34">
        <f t="shared" si="2"/>
        <v>62</v>
      </c>
      <c r="M6" s="34">
        <f t="shared" si="3"/>
        <v>92.53731343</v>
      </c>
      <c r="N6" s="34">
        <v>10.0</v>
      </c>
      <c r="O6" s="36">
        <v>3.0</v>
      </c>
      <c r="P6" s="36">
        <v>18.0</v>
      </c>
      <c r="Q6" s="36">
        <v>31.0</v>
      </c>
      <c r="R6" s="35">
        <f t="shared" si="4"/>
        <v>93</v>
      </c>
      <c r="S6" s="36">
        <f t="shared" si="5"/>
        <v>94.89795918</v>
      </c>
      <c r="T6" s="15">
        <v>11.0</v>
      </c>
      <c r="U6" s="15">
        <v>4.0</v>
      </c>
      <c r="V6" s="15">
        <v>13.0</v>
      </c>
      <c r="W6" s="13">
        <f t="shared" si="6"/>
        <v>28</v>
      </c>
      <c r="X6" s="13">
        <f t="shared" si="7"/>
        <v>121</v>
      </c>
      <c r="Y6" s="13">
        <f t="shared" si="8"/>
        <v>95.27559055</v>
      </c>
      <c r="Z6" s="15">
        <v>11.0</v>
      </c>
      <c r="AA6" s="15">
        <v>2.0</v>
      </c>
      <c r="AB6" s="15">
        <v>17.0</v>
      </c>
      <c r="AC6" s="15">
        <f t="shared" si="9"/>
        <v>30</v>
      </c>
      <c r="AD6" s="15">
        <f t="shared" si="10"/>
        <v>151</v>
      </c>
      <c r="AE6" s="15">
        <f t="shared" si="11"/>
        <v>92.63803681</v>
      </c>
      <c r="AF6" s="15">
        <v>8.0</v>
      </c>
      <c r="AG6" s="15">
        <v>3.0</v>
      </c>
      <c r="AH6" s="15">
        <v>14.0</v>
      </c>
      <c r="AI6" s="15">
        <v>25.0</v>
      </c>
      <c r="AJ6" s="15">
        <f t="shared" si="12"/>
        <v>176</v>
      </c>
      <c r="AK6" s="15">
        <f t="shared" si="13"/>
        <v>93.61702128</v>
      </c>
      <c r="AL6" s="15">
        <v>14.0</v>
      </c>
      <c r="AM6" s="15">
        <v>0.0</v>
      </c>
      <c r="AN6" s="15">
        <v>12.0</v>
      </c>
      <c r="AO6" s="15">
        <v>26.0</v>
      </c>
      <c r="AP6" s="15">
        <v>202.0</v>
      </c>
      <c r="AQ6" s="15">
        <v>93.08</v>
      </c>
      <c r="AR6" s="15">
        <v>3.0</v>
      </c>
      <c r="AS6" s="15">
        <v>1.0</v>
      </c>
      <c r="AT6" s="15">
        <v>7.0</v>
      </c>
      <c r="AU6" s="15">
        <v>11.0</v>
      </c>
      <c r="AV6" s="15">
        <v>213.0</v>
      </c>
      <c r="AW6" s="13">
        <f t="shared" si="14"/>
        <v>93.42105263</v>
      </c>
      <c r="AX6" s="15">
        <v>14.0</v>
      </c>
      <c r="AY6" s="15">
        <v>6.0</v>
      </c>
      <c r="AZ6" s="15">
        <v>18.0</v>
      </c>
      <c r="BA6" s="15">
        <f t="shared" si="15"/>
        <v>38</v>
      </c>
      <c r="BB6" s="13">
        <f t="shared" si="16"/>
        <v>251</v>
      </c>
      <c r="BC6" s="15">
        <f t="shared" si="17"/>
        <v>94.36090226</v>
      </c>
      <c r="BD6" s="108">
        <f t="shared" ref="BD6:BF6" si="18">C6+H6+N6+T6+Z6+AF6+AL6+AR6</f>
        <v>74</v>
      </c>
      <c r="BE6" s="108">
        <f t="shared" si="18"/>
        <v>21</v>
      </c>
      <c r="BF6" s="108">
        <f t="shared" si="18"/>
        <v>118</v>
      </c>
      <c r="BG6" s="109">
        <v>8.0</v>
      </c>
      <c r="BH6" s="109">
        <v>4.0</v>
      </c>
      <c r="BI6" s="109">
        <v>16.0</v>
      </c>
      <c r="BJ6" s="108">
        <f t="shared" si="19"/>
        <v>28</v>
      </c>
      <c r="BK6" s="108">
        <f t="shared" si="20"/>
        <v>279</v>
      </c>
      <c r="BL6" s="108">
        <f t="shared" si="21"/>
        <v>93.62416107</v>
      </c>
      <c r="BM6" s="109">
        <v>12.0</v>
      </c>
      <c r="BN6" s="109">
        <v>4.0</v>
      </c>
      <c r="BO6" s="109">
        <v>20.0</v>
      </c>
      <c r="BP6" s="109">
        <v>36.0</v>
      </c>
      <c r="BQ6" s="108">
        <f t="shared" si="22"/>
        <v>315</v>
      </c>
      <c r="BR6" s="108">
        <f t="shared" si="23"/>
        <v>94.02985075</v>
      </c>
      <c r="BS6" s="109">
        <v>10.0</v>
      </c>
      <c r="BT6" s="109">
        <v>3.0</v>
      </c>
      <c r="BU6" s="109">
        <v>21.0</v>
      </c>
      <c r="BV6" s="108">
        <f t="shared" si="24"/>
        <v>34</v>
      </c>
      <c r="BW6" s="108">
        <f t="shared" si="25"/>
        <v>349</v>
      </c>
      <c r="BX6" s="108">
        <f t="shared" si="26"/>
        <v>94.5799458</v>
      </c>
      <c r="BY6" s="110">
        <v>6.0</v>
      </c>
      <c r="BZ6" s="110">
        <v>2.0</v>
      </c>
      <c r="CA6" s="110">
        <v>10.0</v>
      </c>
      <c r="CB6" s="111">
        <f t="shared" si="27"/>
        <v>18</v>
      </c>
      <c r="CC6" s="111">
        <f t="shared" si="28"/>
        <v>367</v>
      </c>
      <c r="CD6" s="111">
        <f t="shared" si="29"/>
        <v>94.1025641</v>
      </c>
      <c r="CE6" s="109">
        <v>11.0</v>
      </c>
      <c r="CF6" s="109">
        <v>3.0</v>
      </c>
      <c r="CG6" s="109">
        <v>14.0</v>
      </c>
      <c r="CH6" s="108">
        <f t="shared" si="30"/>
        <v>28</v>
      </c>
      <c r="CI6" s="108">
        <f t="shared" si="31"/>
        <v>395</v>
      </c>
      <c r="CJ6" s="108"/>
      <c r="CK6" s="109">
        <v>11.0</v>
      </c>
      <c r="CL6" s="109">
        <v>1.0</v>
      </c>
      <c r="CM6" s="109">
        <v>10.0</v>
      </c>
      <c r="CN6" s="108">
        <f t="shared" si="32"/>
        <v>22</v>
      </c>
      <c r="CO6" s="108">
        <f t="shared" si="33"/>
        <v>417</v>
      </c>
      <c r="CP6" s="108">
        <f t="shared" si="34"/>
        <v>94.3438914</v>
      </c>
      <c r="CQ6" s="111">
        <f t="shared" si="35"/>
        <v>190</v>
      </c>
      <c r="CR6" s="111">
        <f t="shared" si="36"/>
        <v>227</v>
      </c>
    </row>
    <row r="7">
      <c r="A7" s="10">
        <v>2.0</v>
      </c>
      <c r="B7" s="8" t="s">
        <v>23</v>
      </c>
      <c r="C7" s="8">
        <v>8.0</v>
      </c>
      <c r="D7" s="8">
        <v>3.0</v>
      </c>
      <c r="E7" s="8">
        <v>21.0</v>
      </c>
      <c r="F7" s="8">
        <v>32.0</v>
      </c>
      <c r="G7" s="8">
        <v>88.8</v>
      </c>
      <c r="H7" s="34">
        <v>4.0</v>
      </c>
      <c r="I7" s="34">
        <v>2.0</v>
      </c>
      <c r="J7" s="34">
        <v>14.0</v>
      </c>
      <c r="K7" s="34">
        <v>20.0</v>
      </c>
      <c r="L7" s="34">
        <f t="shared" si="2"/>
        <v>52</v>
      </c>
      <c r="M7" s="34">
        <f t="shared" si="3"/>
        <v>77.6119403</v>
      </c>
      <c r="N7" s="34">
        <v>10.0</v>
      </c>
      <c r="O7" s="36">
        <v>3.0</v>
      </c>
      <c r="P7" s="36">
        <v>18.0</v>
      </c>
      <c r="Q7" s="36">
        <v>31.0</v>
      </c>
      <c r="R7" s="35">
        <f t="shared" si="4"/>
        <v>83</v>
      </c>
      <c r="S7" s="36">
        <f t="shared" si="5"/>
        <v>84.69387755</v>
      </c>
      <c r="T7" s="15">
        <v>9.0</v>
      </c>
      <c r="U7" s="15">
        <v>4.0</v>
      </c>
      <c r="V7" s="15">
        <v>13.0</v>
      </c>
      <c r="W7" s="13">
        <f t="shared" si="6"/>
        <v>26</v>
      </c>
      <c r="X7" s="13">
        <f t="shared" si="7"/>
        <v>109</v>
      </c>
      <c r="Y7" s="13">
        <f t="shared" si="8"/>
        <v>85.82677165</v>
      </c>
      <c r="Z7" s="15">
        <v>10.0</v>
      </c>
      <c r="AA7" s="15">
        <v>4.0</v>
      </c>
      <c r="AB7" s="15">
        <v>19.0</v>
      </c>
      <c r="AC7" s="15">
        <f t="shared" si="9"/>
        <v>33</v>
      </c>
      <c r="AD7" s="15">
        <f t="shared" si="10"/>
        <v>142</v>
      </c>
      <c r="AE7" s="15">
        <f t="shared" si="11"/>
        <v>87.11656442</v>
      </c>
      <c r="AF7" s="15">
        <v>8.0</v>
      </c>
      <c r="AG7" s="15">
        <v>3.0</v>
      </c>
      <c r="AH7" s="15">
        <v>14.0</v>
      </c>
      <c r="AI7" s="15">
        <v>25.0</v>
      </c>
      <c r="AJ7" s="15">
        <f t="shared" si="12"/>
        <v>167</v>
      </c>
      <c r="AK7" s="15">
        <f t="shared" si="13"/>
        <v>88.82978723</v>
      </c>
      <c r="AL7" s="15">
        <v>9.0</v>
      </c>
      <c r="AM7" s="15">
        <v>0.0</v>
      </c>
      <c r="AN7" s="15">
        <v>13.0</v>
      </c>
      <c r="AO7" s="15">
        <v>22.0</v>
      </c>
      <c r="AP7" s="15">
        <v>189.0</v>
      </c>
      <c r="AQ7" s="15">
        <v>87.09</v>
      </c>
      <c r="AR7" s="15">
        <v>2.0</v>
      </c>
      <c r="AS7" s="15">
        <v>1.0</v>
      </c>
      <c r="AT7" s="15">
        <v>4.0</v>
      </c>
      <c r="AU7" s="15">
        <v>7.0</v>
      </c>
      <c r="AV7" s="15">
        <v>196.0</v>
      </c>
      <c r="AW7" s="13">
        <f t="shared" si="14"/>
        <v>85.96491228</v>
      </c>
      <c r="AX7" s="15">
        <v>13.0</v>
      </c>
      <c r="AY7" s="15">
        <v>4.0</v>
      </c>
      <c r="AZ7" s="15">
        <v>18.0</v>
      </c>
      <c r="BA7" s="15">
        <f t="shared" si="15"/>
        <v>35</v>
      </c>
      <c r="BB7" s="13">
        <f t="shared" si="16"/>
        <v>231</v>
      </c>
      <c r="BC7" s="15">
        <f t="shared" si="17"/>
        <v>86.84210526</v>
      </c>
      <c r="BD7" s="108">
        <f t="shared" ref="BD7:BF7" si="37">C7+H7+N7+T7+Z7+AF7+AL7+AR7</f>
        <v>60</v>
      </c>
      <c r="BE7" s="108">
        <f t="shared" si="37"/>
        <v>20</v>
      </c>
      <c r="BF7" s="108">
        <f t="shared" si="37"/>
        <v>116</v>
      </c>
      <c r="BG7" s="109">
        <v>9.0</v>
      </c>
      <c r="BH7" s="109">
        <v>4.0</v>
      </c>
      <c r="BI7" s="109">
        <v>16.0</v>
      </c>
      <c r="BJ7" s="108">
        <f t="shared" si="19"/>
        <v>29</v>
      </c>
      <c r="BK7" s="108">
        <f t="shared" si="20"/>
        <v>260</v>
      </c>
      <c r="BL7" s="108">
        <f t="shared" si="21"/>
        <v>87.24832215</v>
      </c>
      <c r="BM7" s="109">
        <v>12.0</v>
      </c>
      <c r="BN7" s="109">
        <v>4.0</v>
      </c>
      <c r="BO7" s="109">
        <v>20.0</v>
      </c>
      <c r="BP7" s="109">
        <v>36.0</v>
      </c>
      <c r="BQ7" s="108">
        <f t="shared" si="22"/>
        <v>296</v>
      </c>
      <c r="BR7" s="108">
        <f t="shared" si="23"/>
        <v>88.35820896</v>
      </c>
      <c r="BS7" s="109">
        <v>9.0</v>
      </c>
      <c r="BT7" s="109">
        <v>3.0</v>
      </c>
      <c r="BU7" s="109">
        <v>21.0</v>
      </c>
      <c r="BV7" s="108">
        <f t="shared" si="24"/>
        <v>33</v>
      </c>
      <c r="BW7" s="108">
        <f t="shared" si="25"/>
        <v>329</v>
      </c>
      <c r="BX7" s="108">
        <f t="shared" si="26"/>
        <v>89.1598916</v>
      </c>
      <c r="BY7" s="110">
        <v>4.0</v>
      </c>
      <c r="BZ7" s="110">
        <v>2.0</v>
      </c>
      <c r="CA7" s="110">
        <v>11.0</v>
      </c>
      <c r="CB7" s="111">
        <f t="shared" si="27"/>
        <v>17</v>
      </c>
      <c r="CC7" s="111">
        <f t="shared" si="28"/>
        <v>346</v>
      </c>
      <c r="CD7" s="111">
        <f t="shared" si="29"/>
        <v>88.71794872</v>
      </c>
      <c r="CE7" s="109">
        <v>10.0</v>
      </c>
      <c r="CF7" s="109">
        <v>3.0</v>
      </c>
      <c r="CG7" s="109">
        <v>14.0</v>
      </c>
      <c r="CH7" s="108">
        <f t="shared" si="30"/>
        <v>27</v>
      </c>
      <c r="CI7" s="108">
        <f t="shared" si="31"/>
        <v>373</v>
      </c>
      <c r="CJ7" s="108"/>
      <c r="CK7" s="109">
        <v>11.0</v>
      </c>
      <c r="CL7" s="109">
        <v>1.0</v>
      </c>
      <c r="CM7" s="109">
        <v>10.0</v>
      </c>
      <c r="CN7" s="108">
        <f t="shared" si="32"/>
        <v>22</v>
      </c>
      <c r="CO7" s="108">
        <f t="shared" si="33"/>
        <v>395</v>
      </c>
      <c r="CP7" s="108">
        <f t="shared" si="34"/>
        <v>89.36651584</v>
      </c>
      <c r="CQ7" s="111">
        <f t="shared" si="35"/>
        <v>169</v>
      </c>
      <c r="CR7" s="111">
        <f t="shared" si="36"/>
        <v>226</v>
      </c>
    </row>
    <row r="8">
      <c r="A8" s="10">
        <v>3.0</v>
      </c>
      <c r="B8" s="8" t="s">
        <v>24</v>
      </c>
      <c r="C8" s="8">
        <v>8.0</v>
      </c>
      <c r="D8" s="8">
        <v>3.0</v>
      </c>
      <c r="E8" s="8">
        <v>14.0</v>
      </c>
      <c r="F8" s="8">
        <v>25.0</v>
      </c>
      <c r="G8" s="39">
        <v>69.4</v>
      </c>
      <c r="H8" s="34">
        <v>5.0</v>
      </c>
      <c r="I8" s="34">
        <v>4.0</v>
      </c>
      <c r="J8" s="34">
        <v>13.0</v>
      </c>
      <c r="K8" s="34">
        <v>22.0</v>
      </c>
      <c r="L8" s="34">
        <f t="shared" si="2"/>
        <v>47</v>
      </c>
      <c r="M8" s="112">
        <f t="shared" si="3"/>
        <v>70.14925373</v>
      </c>
      <c r="N8" s="34">
        <v>10.0</v>
      </c>
      <c r="O8" s="36">
        <v>3.0</v>
      </c>
      <c r="P8" s="36">
        <v>18.0</v>
      </c>
      <c r="Q8" s="36">
        <v>31.0</v>
      </c>
      <c r="R8" s="35">
        <f t="shared" si="4"/>
        <v>78</v>
      </c>
      <c r="S8" s="36">
        <f t="shared" si="5"/>
        <v>79.59183673</v>
      </c>
      <c r="T8" s="15">
        <v>11.0</v>
      </c>
      <c r="U8" s="15">
        <v>2.0</v>
      </c>
      <c r="V8" s="15">
        <v>9.0</v>
      </c>
      <c r="W8" s="13">
        <f t="shared" si="6"/>
        <v>22</v>
      </c>
      <c r="X8" s="13">
        <f t="shared" si="7"/>
        <v>100</v>
      </c>
      <c r="Y8" s="13">
        <f t="shared" si="8"/>
        <v>78.74015748</v>
      </c>
      <c r="Z8" s="15">
        <v>7.0</v>
      </c>
      <c r="AA8" s="15">
        <v>2.0</v>
      </c>
      <c r="AB8" s="15">
        <v>15.0</v>
      </c>
      <c r="AC8" s="15">
        <f t="shared" si="9"/>
        <v>24</v>
      </c>
      <c r="AD8" s="15">
        <f t="shared" si="10"/>
        <v>124</v>
      </c>
      <c r="AE8" s="15">
        <f t="shared" si="11"/>
        <v>76.07361963</v>
      </c>
      <c r="AF8" s="15">
        <v>8.0</v>
      </c>
      <c r="AG8" s="15">
        <v>3.0</v>
      </c>
      <c r="AH8" s="15">
        <v>12.0</v>
      </c>
      <c r="AI8" s="15">
        <v>23.0</v>
      </c>
      <c r="AJ8" s="15">
        <f t="shared" si="12"/>
        <v>147</v>
      </c>
      <c r="AK8" s="15">
        <f t="shared" si="13"/>
        <v>78.19148936</v>
      </c>
      <c r="AL8" s="15">
        <v>10.0</v>
      </c>
      <c r="AM8" s="15">
        <v>0.0</v>
      </c>
      <c r="AN8" s="15">
        <v>10.0</v>
      </c>
      <c r="AO8" s="15">
        <v>20.0</v>
      </c>
      <c r="AP8" s="15">
        <v>167.0</v>
      </c>
      <c r="AQ8" s="15">
        <v>76.95</v>
      </c>
      <c r="AR8" s="15">
        <v>3.0</v>
      </c>
      <c r="AS8" s="15">
        <v>1.0</v>
      </c>
      <c r="AT8" s="15">
        <v>5.0</v>
      </c>
      <c r="AU8" s="15">
        <v>9.0</v>
      </c>
      <c r="AV8" s="15">
        <v>176.0</v>
      </c>
      <c r="AW8" s="13">
        <f t="shared" si="14"/>
        <v>77.19298246</v>
      </c>
      <c r="AX8" s="15">
        <v>13.0</v>
      </c>
      <c r="AY8" s="15">
        <v>6.0</v>
      </c>
      <c r="AZ8" s="15">
        <v>18.0</v>
      </c>
      <c r="BA8" s="15">
        <f t="shared" si="15"/>
        <v>37</v>
      </c>
      <c r="BB8" s="13">
        <f t="shared" si="16"/>
        <v>213</v>
      </c>
      <c r="BC8" s="15">
        <f t="shared" si="17"/>
        <v>80.07518797</v>
      </c>
      <c r="BD8" s="108">
        <f t="shared" ref="BD8:BF8" si="38">C8+H8+N8+T8+Z8+AF8+AL8+AR8</f>
        <v>62</v>
      </c>
      <c r="BE8" s="108">
        <f t="shared" si="38"/>
        <v>18</v>
      </c>
      <c r="BF8" s="108">
        <f t="shared" si="38"/>
        <v>96</v>
      </c>
      <c r="BG8" s="109">
        <v>6.0</v>
      </c>
      <c r="BH8" s="109">
        <v>4.0</v>
      </c>
      <c r="BI8" s="109">
        <v>16.0</v>
      </c>
      <c r="BJ8" s="108">
        <f t="shared" si="19"/>
        <v>26</v>
      </c>
      <c r="BK8" s="108">
        <f t="shared" si="20"/>
        <v>239</v>
      </c>
      <c r="BL8" s="108">
        <f t="shared" si="21"/>
        <v>80.20134228</v>
      </c>
      <c r="BM8" s="109">
        <v>13.0</v>
      </c>
      <c r="BN8" s="109">
        <v>4.0</v>
      </c>
      <c r="BO8" s="109">
        <v>20.0</v>
      </c>
      <c r="BP8" s="109">
        <v>37.0</v>
      </c>
      <c r="BQ8" s="108">
        <f t="shared" si="22"/>
        <v>276</v>
      </c>
      <c r="BR8" s="108">
        <f t="shared" si="23"/>
        <v>82.3880597</v>
      </c>
      <c r="BS8" s="109">
        <v>6.0</v>
      </c>
      <c r="BT8" s="109">
        <v>1.0</v>
      </c>
      <c r="BU8" s="109">
        <v>14.0</v>
      </c>
      <c r="BV8" s="108">
        <f t="shared" si="24"/>
        <v>21</v>
      </c>
      <c r="BW8" s="108">
        <f t="shared" si="25"/>
        <v>297</v>
      </c>
      <c r="BX8" s="108">
        <f t="shared" si="26"/>
        <v>80.48780488</v>
      </c>
      <c r="BY8" s="110">
        <v>5.0</v>
      </c>
      <c r="BZ8" s="110">
        <v>2.0</v>
      </c>
      <c r="CA8" s="110">
        <v>13.0</v>
      </c>
      <c r="CB8" s="111">
        <f t="shared" si="27"/>
        <v>20</v>
      </c>
      <c r="CC8" s="111">
        <f t="shared" si="28"/>
        <v>317</v>
      </c>
      <c r="CD8" s="111">
        <f t="shared" si="29"/>
        <v>81.28205128</v>
      </c>
      <c r="CE8" s="109">
        <v>11.0</v>
      </c>
      <c r="CF8" s="109">
        <v>3.0</v>
      </c>
      <c r="CG8" s="109">
        <v>14.0</v>
      </c>
      <c r="CH8" s="108">
        <f t="shared" si="30"/>
        <v>28</v>
      </c>
      <c r="CI8" s="108">
        <f t="shared" si="31"/>
        <v>345</v>
      </c>
      <c r="CJ8" s="108"/>
      <c r="CK8" s="109">
        <v>11.0</v>
      </c>
      <c r="CL8" s="109">
        <v>1.0</v>
      </c>
      <c r="CM8" s="109">
        <v>8.0</v>
      </c>
      <c r="CN8" s="108">
        <f t="shared" si="32"/>
        <v>20</v>
      </c>
      <c r="CO8" s="108">
        <f t="shared" si="33"/>
        <v>365</v>
      </c>
      <c r="CP8" s="108">
        <f t="shared" si="34"/>
        <v>82.57918552</v>
      </c>
      <c r="CQ8" s="111">
        <f t="shared" si="35"/>
        <v>166</v>
      </c>
      <c r="CR8" s="111">
        <f t="shared" si="36"/>
        <v>199</v>
      </c>
    </row>
    <row r="9">
      <c r="A9" s="10">
        <v>4.0</v>
      </c>
      <c r="B9" s="8" t="s">
        <v>25</v>
      </c>
      <c r="C9" s="8">
        <v>11.0</v>
      </c>
      <c r="D9" s="8">
        <v>4.0</v>
      </c>
      <c r="E9" s="8">
        <v>21.0</v>
      </c>
      <c r="F9" s="8">
        <v>36.0</v>
      </c>
      <c r="G9" s="8">
        <v>100.0</v>
      </c>
      <c r="H9" s="34">
        <v>8.0</v>
      </c>
      <c r="I9" s="34">
        <v>4.0</v>
      </c>
      <c r="J9" s="34">
        <v>19.0</v>
      </c>
      <c r="K9" s="34">
        <v>31.0</v>
      </c>
      <c r="L9" s="34">
        <f t="shared" si="2"/>
        <v>67</v>
      </c>
      <c r="M9" s="34">
        <f t="shared" si="3"/>
        <v>100</v>
      </c>
      <c r="N9" s="34">
        <v>10.0</v>
      </c>
      <c r="O9" s="36">
        <v>3.0</v>
      </c>
      <c r="P9" s="36">
        <v>18.0</v>
      </c>
      <c r="Q9" s="36">
        <v>31.0</v>
      </c>
      <c r="R9" s="35">
        <f t="shared" si="4"/>
        <v>98</v>
      </c>
      <c r="S9" s="36">
        <f t="shared" si="5"/>
        <v>100</v>
      </c>
      <c r="T9" s="15">
        <v>12.0</v>
      </c>
      <c r="U9" s="15">
        <v>4.0</v>
      </c>
      <c r="V9" s="15">
        <v>13.0</v>
      </c>
      <c r="W9" s="13">
        <f t="shared" si="6"/>
        <v>29</v>
      </c>
      <c r="X9" s="13">
        <f t="shared" si="7"/>
        <v>127</v>
      </c>
      <c r="Y9" s="13">
        <f t="shared" si="8"/>
        <v>100</v>
      </c>
      <c r="Z9" s="15">
        <v>11.0</v>
      </c>
      <c r="AA9" s="15">
        <v>4.0</v>
      </c>
      <c r="AB9" s="15">
        <v>18.0</v>
      </c>
      <c r="AC9" s="15">
        <f t="shared" si="9"/>
        <v>33</v>
      </c>
      <c r="AD9" s="15">
        <f t="shared" si="10"/>
        <v>160</v>
      </c>
      <c r="AE9" s="15">
        <f t="shared" si="11"/>
        <v>98.1595092</v>
      </c>
      <c r="AF9" s="15">
        <v>8.0</v>
      </c>
      <c r="AG9" s="15">
        <v>3.0</v>
      </c>
      <c r="AH9" s="15">
        <v>14.0</v>
      </c>
      <c r="AI9" s="15">
        <v>25.0</v>
      </c>
      <c r="AJ9" s="15">
        <f t="shared" si="12"/>
        <v>185</v>
      </c>
      <c r="AK9" s="15">
        <f t="shared" si="13"/>
        <v>98.40425532</v>
      </c>
      <c r="AL9" s="15">
        <v>14.0</v>
      </c>
      <c r="AM9" s="15">
        <v>0.0</v>
      </c>
      <c r="AN9" s="15">
        <v>15.0</v>
      </c>
      <c r="AO9" s="15">
        <v>29.0</v>
      </c>
      <c r="AP9" s="15">
        <v>214.0</v>
      </c>
      <c r="AQ9" s="15">
        <v>98.61</v>
      </c>
      <c r="AR9" s="15">
        <v>3.0</v>
      </c>
      <c r="AS9" s="15">
        <v>1.0</v>
      </c>
      <c r="AT9" s="15">
        <v>7.0</v>
      </c>
      <c r="AU9" s="15">
        <v>11.0</v>
      </c>
      <c r="AV9" s="15">
        <v>225.0</v>
      </c>
      <c r="AW9" s="13">
        <f t="shared" si="14"/>
        <v>98.68421053</v>
      </c>
      <c r="AX9" s="15">
        <v>13.0</v>
      </c>
      <c r="AY9" s="15">
        <v>6.0</v>
      </c>
      <c r="AZ9" s="15">
        <v>18.0</v>
      </c>
      <c r="BA9" s="15">
        <f t="shared" si="15"/>
        <v>37</v>
      </c>
      <c r="BB9" s="13">
        <f t="shared" si="16"/>
        <v>262</v>
      </c>
      <c r="BC9" s="15">
        <f t="shared" si="17"/>
        <v>98.4962406</v>
      </c>
      <c r="BD9" s="108">
        <f t="shared" ref="BD9:BF9" si="39">C9+H9+N9+T9+Z9+AF9+AL9+AR9</f>
        <v>77</v>
      </c>
      <c r="BE9" s="108">
        <f t="shared" si="39"/>
        <v>23</v>
      </c>
      <c r="BF9" s="108">
        <f t="shared" si="39"/>
        <v>125</v>
      </c>
      <c r="BG9" s="109">
        <v>9.0</v>
      </c>
      <c r="BH9" s="109">
        <v>4.0</v>
      </c>
      <c r="BI9" s="109">
        <v>18.0</v>
      </c>
      <c r="BJ9" s="108">
        <f t="shared" si="19"/>
        <v>31</v>
      </c>
      <c r="BK9" s="108">
        <f t="shared" si="20"/>
        <v>293</v>
      </c>
      <c r="BL9" s="108">
        <f t="shared" si="21"/>
        <v>98.32214765</v>
      </c>
      <c r="BM9" s="109">
        <v>13.0</v>
      </c>
      <c r="BN9" s="109">
        <v>4.0</v>
      </c>
      <c r="BO9" s="109">
        <v>20.0</v>
      </c>
      <c r="BP9" s="109">
        <v>37.0</v>
      </c>
      <c r="BQ9" s="108">
        <f t="shared" si="22"/>
        <v>330</v>
      </c>
      <c r="BR9" s="108">
        <f t="shared" si="23"/>
        <v>98.50746269</v>
      </c>
      <c r="BS9" s="109">
        <v>10.0</v>
      </c>
      <c r="BT9" s="109">
        <v>2.0</v>
      </c>
      <c r="BU9" s="109">
        <v>19.0</v>
      </c>
      <c r="BV9" s="108">
        <f t="shared" si="24"/>
        <v>31</v>
      </c>
      <c r="BW9" s="108">
        <f t="shared" si="25"/>
        <v>361</v>
      </c>
      <c r="BX9" s="108">
        <f t="shared" si="26"/>
        <v>97.83197832</v>
      </c>
      <c r="BY9" s="110">
        <v>6.0</v>
      </c>
      <c r="BZ9" s="110">
        <v>2.0</v>
      </c>
      <c r="CA9" s="110">
        <v>13.0</v>
      </c>
      <c r="CB9" s="111">
        <f t="shared" si="27"/>
        <v>21</v>
      </c>
      <c r="CC9" s="111">
        <f t="shared" si="28"/>
        <v>382</v>
      </c>
      <c r="CD9" s="111">
        <f t="shared" si="29"/>
        <v>97.94871795</v>
      </c>
      <c r="CE9" s="109">
        <v>12.0</v>
      </c>
      <c r="CF9" s="109">
        <v>3.0</v>
      </c>
      <c r="CG9" s="109">
        <v>14.0</v>
      </c>
      <c r="CH9" s="108">
        <f t="shared" si="30"/>
        <v>29</v>
      </c>
      <c r="CI9" s="108">
        <f t="shared" si="31"/>
        <v>411</v>
      </c>
      <c r="CJ9" s="108"/>
      <c r="CK9" s="109">
        <v>11.0</v>
      </c>
      <c r="CL9" s="109">
        <v>1.0</v>
      </c>
      <c r="CM9" s="109">
        <v>10.0</v>
      </c>
      <c r="CN9" s="108">
        <f t="shared" si="32"/>
        <v>22</v>
      </c>
      <c r="CO9" s="108">
        <f t="shared" si="33"/>
        <v>433</v>
      </c>
      <c r="CP9" s="108">
        <f t="shared" si="34"/>
        <v>97.9638009</v>
      </c>
      <c r="CQ9" s="111">
        <f t="shared" si="35"/>
        <v>196</v>
      </c>
      <c r="CR9" s="111">
        <f t="shared" si="36"/>
        <v>237</v>
      </c>
    </row>
    <row r="10">
      <c r="A10" s="10">
        <v>5.0</v>
      </c>
      <c r="B10" s="8" t="s">
        <v>26</v>
      </c>
      <c r="C10" s="8">
        <v>11.0</v>
      </c>
      <c r="D10" s="8">
        <v>4.0</v>
      </c>
      <c r="E10" s="8">
        <v>21.0</v>
      </c>
      <c r="F10" s="8">
        <v>36.0</v>
      </c>
      <c r="G10" s="8">
        <v>100.0</v>
      </c>
      <c r="H10" s="34">
        <v>8.0</v>
      </c>
      <c r="I10" s="34">
        <v>4.0</v>
      </c>
      <c r="J10" s="34">
        <v>19.0</v>
      </c>
      <c r="K10" s="34">
        <v>31.0</v>
      </c>
      <c r="L10" s="34">
        <f t="shared" si="2"/>
        <v>67</v>
      </c>
      <c r="M10" s="34">
        <f t="shared" si="3"/>
        <v>100</v>
      </c>
      <c r="N10" s="34">
        <v>10.0</v>
      </c>
      <c r="O10" s="36">
        <v>3.0</v>
      </c>
      <c r="P10" s="36">
        <v>18.0</v>
      </c>
      <c r="Q10" s="36">
        <v>31.0</v>
      </c>
      <c r="R10" s="35">
        <f t="shared" si="4"/>
        <v>98</v>
      </c>
      <c r="S10" s="36">
        <f t="shared" si="5"/>
        <v>100</v>
      </c>
      <c r="T10" s="15">
        <v>12.0</v>
      </c>
      <c r="U10" s="15">
        <v>4.0</v>
      </c>
      <c r="V10" s="15">
        <v>13.0</v>
      </c>
      <c r="W10" s="13">
        <f t="shared" si="6"/>
        <v>29</v>
      </c>
      <c r="X10" s="13">
        <f t="shared" si="7"/>
        <v>127</v>
      </c>
      <c r="Y10" s="13">
        <f t="shared" si="8"/>
        <v>100</v>
      </c>
      <c r="Z10" s="15">
        <v>7.0</v>
      </c>
      <c r="AA10" s="15">
        <v>3.0</v>
      </c>
      <c r="AB10" s="15">
        <v>16.0</v>
      </c>
      <c r="AC10" s="15">
        <f t="shared" si="9"/>
        <v>26</v>
      </c>
      <c r="AD10" s="15">
        <f t="shared" si="10"/>
        <v>153</v>
      </c>
      <c r="AE10" s="15">
        <f t="shared" si="11"/>
        <v>93.86503067</v>
      </c>
      <c r="AF10" s="15">
        <v>8.0</v>
      </c>
      <c r="AG10" s="15">
        <v>3.0</v>
      </c>
      <c r="AH10" s="15">
        <v>14.0</v>
      </c>
      <c r="AI10" s="15">
        <v>25.0</v>
      </c>
      <c r="AJ10" s="15">
        <f t="shared" si="12"/>
        <v>178</v>
      </c>
      <c r="AK10" s="15">
        <f t="shared" si="13"/>
        <v>94.68085106</v>
      </c>
      <c r="AL10" s="15">
        <v>14.0</v>
      </c>
      <c r="AM10" s="15">
        <v>0.0</v>
      </c>
      <c r="AN10" s="15">
        <v>15.0</v>
      </c>
      <c r="AO10" s="15">
        <v>29.0</v>
      </c>
      <c r="AP10" s="15">
        <v>207.0</v>
      </c>
      <c r="AQ10" s="15">
        <v>95.39</v>
      </c>
      <c r="AR10" s="15">
        <v>3.0</v>
      </c>
      <c r="AS10" s="15">
        <v>1.0</v>
      </c>
      <c r="AT10" s="15">
        <v>7.0</v>
      </c>
      <c r="AU10" s="15">
        <v>11.0</v>
      </c>
      <c r="AV10" s="15">
        <v>218.0</v>
      </c>
      <c r="AW10" s="13">
        <f t="shared" si="14"/>
        <v>95.61403509</v>
      </c>
      <c r="AX10" s="15">
        <v>14.0</v>
      </c>
      <c r="AY10" s="15">
        <v>6.0</v>
      </c>
      <c r="AZ10" s="15">
        <v>18.0</v>
      </c>
      <c r="BA10" s="15">
        <f t="shared" si="15"/>
        <v>38</v>
      </c>
      <c r="BB10" s="13">
        <f t="shared" si="16"/>
        <v>256</v>
      </c>
      <c r="BC10" s="15">
        <f t="shared" si="17"/>
        <v>96.2406015</v>
      </c>
      <c r="BD10" s="108">
        <f t="shared" ref="BD10:BF10" si="40">C10+H10+N10+T10+Z10+AF10+AL10+AR10</f>
        <v>73</v>
      </c>
      <c r="BE10" s="108">
        <f t="shared" si="40"/>
        <v>22</v>
      </c>
      <c r="BF10" s="108">
        <f t="shared" si="40"/>
        <v>123</v>
      </c>
      <c r="BG10" s="109">
        <v>9.0</v>
      </c>
      <c r="BH10" s="109">
        <v>4.0</v>
      </c>
      <c r="BI10" s="109">
        <v>18.0</v>
      </c>
      <c r="BJ10" s="108">
        <f t="shared" si="19"/>
        <v>31</v>
      </c>
      <c r="BK10" s="108">
        <f t="shared" si="20"/>
        <v>287</v>
      </c>
      <c r="BL10" s="108">
        <f t="shared" si="21"/>
        <v>96.30872483</v>
      </c>
      <c r="BM10" s="109">
        <v>13.0</v>
      </c>
      <c r="BN10" s="109">
        <v>4.0</v>
      </c>
      <c r="BO10" s="109">
        <v>20.0</v>
      </c>
      <c r="BP10" s="109">
        <v>37.0</v>
      </c>
      <c r="BQ10" s="108">
        <f t="shared" si="22"/>
        <v>324</v>
      </c>
      <c r="BR10" s="108">
        <f t="shared" si="23"/>
        <v>96.71641791</v>
      </c>
      <c r="BS10" s="109">
        <v>10.0</v>
      </c>
      <c r="BT10" s="109">
        <v>3.0</v>
      </c>
      <c r="BU10" s="109">
        <v>21.0</v>
      </c>
      <c r="BV10" s="108">
        <f t="shared" si="24"/>
        <v>34</v>
      </c>
      <c r="BW10" s="108">
        <f t="shared" si="25"/>
        <v>358</v>
      </c>
      <c r="BX10" s="108">
        <f t="shared" si="26"/>
        <v>97.01897019</v>
      </c>
      <c r="BY10" s="110">
        <v>6.0</v>
      </c>
      <c r="BZ10" s="110">
        <v>2.0</v>
      </c>
      <c r="CA10" s="110">
        <v>13.0</v>
      </c>
      <c r="CB10" s="111">
        <f t="shared" si="27"/>
        <v>21</v>
      </c>
      <c r="CC10" s="111">
        <f t="shared" si="28"/>
        <v>379</v>
      </c>
      <c r="CD10" s="111">
        <f t="shared" si="29"/>
        <v>97.17948718</v>
      </c>
      <c r="CE10" s="109">
        <v>12.0</v>
      </c>
      <c r="CF10" s="109">
        <v>3.0</v>
      </c>
      <c r="CG10" s="109">
        <v>14.0</v>
      </c>
      <c r="CH10" s="108">
        <f t="shared" si="30"/>
        <v>29</v>
      </c>
      <c r="CI10" s="108">
        <f t="shared" si="31"/>
        <v>408</v>
      </c>
      <c r="CJ10" s="108"/>
      <c r="CK10" s="109">
        <v>11.0</v>
      </c>
      <c r="CL10" s="109">
        <v>1.0</v>
      </c>
      <c r="CM10" s="109">
        <v>10.0</v>
      </c>
      <c r="CN10" s="108">
        <f t="shared" si="32"/>
        <v>22</v>
      </c>
      <c r="CO10" s="108">
        <f t="shared" si="33"/>
        <v>430</v>
      </c>
      <c r="CP10" s="108">
        <f t="shared" si="34"/>
        <v>97.28506787</v>
      </c>
      <c r="CQ10" s="111">
        <f t="shared" si="35"/>
        <v>193</v>
      </c>
      <c r="CR10" s="111">
        <f t="shared" si="36"/>
        <v>237</v>
      </c>
    </row>
    <row r="11">
      <c r="A11" s="10">
        <v>6.0</v>
      </c>
      <c r="B11" s="8" t="s">
        <v>27</v>
      </c>
      <c r="C11" s="8">
        <v>11.0</v>
      </c>
      <c r="D11" s="8">
        <v>4.0</v>
      </c>
      <c r="E11" s="8">
        <v>21.0</v>
      </c>
      <c r="F11" s="8">
        <v>36.0</v>
      </c>
      <c r="G11" s="8">
        <v>100.0</v>
      </c>
      <c r="H11" s="34">
        <v>8.0</v>
      </c>
      <c r="I11" s="34">
        <v>4.0</v>
      </c>
      <c r="J11" s="34">
        <v>19.0</v>
      </c>
      <c r="K11" s="34">
        <v>31.0</v>
      </c>
      <c r="L11" s="34">
        <f t="shared" si="2"/>
        <v>67</v>
      </c>
      <c r="M11" s="34">
        <f t="shared" si="3"/>
        <v>100</v>
      </c>
      <c r="N11" s="34">
        <v>10.0</v>
      </c>
      <c r="O11" s="36">
        <v>3.0</v>
      </c>
      <c r="P11" s="36">
        <v>18.0</v>
      </c>
      <c r="Q11" s="36">
        <v>31.0</v>
      </c>
      <c r="R11" s="35">
        <f t="shared" si="4"/>
        <v>98</v>
      </c>
      <c r="S11" s="36">
        <f t="shared" si="5"/>
        <v>100</v>
      </c>
      <c r="T11" s="15">
        <v>9.0</v>
      </c>
      <c r="U11" s="15">
        <v>3.0</v>
      </c>
      <c r="V11" s="15">
        <v>9.0</v>
      </c>
      <c r="W11" s="13">
        <f t="shared" si="6"/>
        <v>21</v>
      </c>
      <c r="X11" s="13">
        <f t="shared" si="7"/>
        <v>119</v>
      </c>
      <c r="Y11" s="13">
        <f t="shared" si="8"/>
        <v>93.7007874</v>
      </c>
      <c r="Z11" s="15">
        <v>7.0</v>
      </c>
      <c r="AA11" s="15">
        <v>4.0</v>
      </c>
      <c r="AB11" s="15">
        <v>17.0</v>
      </c>
      <c r="AC11" s="15">
        <f t="shared" si="9"/>
        <v>28</v>
      </c>
      <c r="AD11" s="15">
        <f t="shared" si="10"/>
        <v>147</v>
      </c>
      <c r="AE11" s="15">
        <f t="shared" si="11"/>
        <v>90.18404908</v>
      </c>
      <c r="AF11" s="15">
        <v>8.0</v>
      </c>
      <c r="AG11" s="15">
        <v>3.0</v>
      </c>
      <c r="AH11" s="15">
        <v>14.0</v>
      </c>
      <c r="AI11" s="15">
        <v>25.0</v>
      </c>
      <c r="AJ11" s="15">
        <f t="shared" si="12"/>
        <v>172</v>
      </c>
      <c r="AK11" s="15">
        <f t="shared" si="13"/>
        <v>91.4893617</v>
      </c>
      <c r="AL11" s="15">
        <v>11.0</v>
      </c>
      <c r="AM11" s="15">
        <v>0.0</v>
      </c>
      <c r="AN11" s="15">
        <v>13.0</v>
      </c>
      <c r="AO11" s="15">
        <v>24.0</v>
      </c>
      <c r="AP11" s="15">
        <v>196.0</v>
      </c>
      <c r="AQ11" s="15">
        <v>90.32</v>
      </c>
      <c r="AR11" s="15">
        <v>3.0</v>
      </c>
      <c r="AS11" s="15">
        <v>1.0</v>
      </c>
      <c r="AT11" s="15">
        <v>7.0</v>
      </c>
      <c r="AU11" s="15">
        <v>11.0</v>
      </c>
      <c r="AV11" s="15">
        <v>207.0</v>
      </c>
      <c r="AW11" s="13">
        <f t="shared" si="14"/>
        <v>90.78947368</v>
      </c>
      <c r="AX11" s="15">
        <v>13.0</v>
      </c>
      <c r="AY11" s="15">
        <v>1.0</v>
      </c>
      <c r="AZ11" s="15">
        <v>16.0</v>
      </c>
      <c r="BA11" s="15">
        <f t="shared" si="15"/>
        <v>30</v>
      </c>
      <c r="BB11" s="13">
        <f t="shared" si="16"/>
        <v>237</v>
      </c>
      <c r="BC11" s="15">
        <f t="shared" si="17"/>
        <v>89.09774436</v>
      </c>
      <c r="BD11" s="108">
        <f t="shared" ref="BD11:BF11" si="41">C11+H11+N11+T11+Z11+AF11+AL11+AR11</f>
        <v>67</v>
      </c>
      <c r="BE11" s="108">
        <f t="shared" si="41"/>
        <v>22</v>
      </c>
      <c r="BF11" s="108">
        <f t="shared" si="41"/>
        <v>118</v>
      </c>
      <c r="BG11" s="109">
        <v>9.0</v>
      </c>
      <c r="BH11" s="109">
        <v>4.0</v>
      </c>
      <c r="BI11" s="109">
        <v>18.0</v>
      </c>
      <c r="BJ11" s="108">
        <f t="shared" si="19"/>
        <v>31</v>
      </c>
      <c r="BK11" s="108">
        <f t="shared" si="20"/>
        <v>268</v>
      </c>
      <c r="BL11" s="108">
        <f t="shared" si="21"/>
        <v>89.93288591</v>
      </c>
      <c r="BM11" s="109">
        <v>12.0</v>
      </c>
      <c r="BN11" s="109">
        <v>3.0</v>
      </c>
      <c r="BO11" s="109">
        <v>15.0</v>
      </c>
      <c r="BP11" s="109">
        <v>30.0</v>
      </c>
      <c r="BQ11" s="108">
        <f t="shared" si="22"/>
        <v>298</v>
      </c>
      <c r="BR11" s="108">
        <f t="shared" si="23"/>
        <v>88.95522388</v>
      </c>
      <c r="BS11" s="109">
        <v>8.0</v>
      </c>
      <c r="BT11" s="109">
        <v>3.0</v>
      </c>
      <c r="BU11" s="109">
        <v>21.0</v>
      </c>
      <c r="BV11" s="108">
        <f t="shared" si="24"/>
        <v>32</v>
      </c>
      <c r="BW11" s="108">
        <f t="shared" si="25"/>
        <v>330</v>
      </c>
      <c r="BX11" s="108">
        <f t="shared" si="26"/>
        <v>89.43089431</v>
      </c>
      <c r="BY11" s="110">
        <v>6.0</v>
      </c>
      <c r="BZ11" s="110">
        <v>2.0</v>
      </c>
      <c r="CA11" s="110">
        <v>10.0</v>
      </c>
      <c r="CB11" s="111">
        <f t="shared" si="27"/>
        <v>18</v>
      </c>
      <c r="CC11" s="111">
        <f t="shared" si="28"/>
        <v>348</v>
      </c>
      <c r="CD11" s="111">
        <f t="shared" si="29"/>
        <v>89.23076923</v>
      </c>
      <c r="CE11" s="109">
        <v>12.0</v>
      </c>
      <c r="CF11" s="109">
        <v>3.0</v>
      </c>
      <c r="CG11" s="109">
        <v>14.0</v>
      </c>
      <c r="CH11" s="108">
        <f t="shared" si="30"/>
        <v>29</v>
      </c>
      <c r="CI11" s="108">
        <f t="shared" si="31"/>
        <v>377</v>
      </c>
      <c r="CJ11" s="108"/>
      <c r="CK11" s="109">
        <v>11.0</v>
      </c>
      <c r="CL11" s="109">
        <v>1.0</v>
      </c>
      <c r="CM11" s="109">
        <v>10.0</v>
      </c>
      <c r="CN11" s="108">
        <f t="shared" si="32"/>
        <v>22</v>
      </c>
      <c r="CO11" s="108">
        <f t="shared" si="33"/>
        <v>399</v>
      </c>
      <c r="CP11" s="108">
        <f t="shared" si="34"/>
        <v>90.27149321</v>
      </c>
      <c r="CQ11" s="111">
        <f t="shared" si="35"/>
        <v>177</v>
      </c>
      <c r="CR11" s="111">
        <f t="shared" si="36"/>
        <v>222</v>
      </c>
    </row>
    <row r="12">
      <c r="A12" s="10">
        <v>7.0</v>
      </c>
      <c r="B12" s="8" t="s">
        <v>28</v>
      </c>
      <c r="C12" s="8">
        <v>8.0</v>
      </c>
      <c r="D12" s="8">
        <v>2.0</v>
      </c>
      <c r="E12" s="8">
        <v>21.0</v>
      </c>
      <c r="F12" s="8">
        <v>31.0</v>
      </c>
      <c r="G12" s="8">
        <v>86.1</v>
      </c>
      <c r="H12" s="34">
        <v>7.0</v>
      </c>
      <c r="I12" s="34">
        <v>4.0</v>
      </c>
      <c r="J12" s="34">
        <v>18.0</v>
      </c>
      <c r="K12" s="34">
        <v>29.0</v>
      </c>
      <c r="L12" s="34">
        <f t="shared" si="2"/>
        <v>60</v>
      </c>
      <c r="M12" s="34">
        <f t="shared" si="3"/>
        <v>89.55223881</v>
      </c>
      <c r="N12" s="34">
        <v>9.0</v>
      </c>
      <c r="O12" s="36">
        <v>3.0</v>
      </c>
      <c r="P12" s="36">
        <v>18.0</v>
      </c>
      <c r="Q12" s="36">
        <v>30.0</v>
      </c>
      <c r="R12" s="35">
        <f t="shared" si="4"/>
        <v>90</v>
      </c>
      <c r="S12" s="36">
        <f t="shared" si="5"/>
        <v>91.83673469</v>
      </c>
      <c r="T12" s="15">
        <v>11.0</v>
      </c>
      <c r="U12" s="15">
        <v>2.0</v>
      </c>
      <c r="V12" s="15">
        <v>9.0</v>
      </c>
      <c r="W12" s="13">
        <f t="shared" si="6"/>
        <v>22</v>
      </c>
      <c r="X12" s="13">
        <f t="shared" si="7"/>
        <v>112</v>
      </c>
      <c r="Y12" s="13">
        <f t="shared" si="8"/>
        <v>88.18897638</v>
      </c>
      <c r="Z12" s="15">
        <v>11.0</v>
      </c>
      <c r="AA12" s="15">
        <v>4.0</v>
      </c>
      <c r="AB12" s="15">
        <v>21.0</v>
      </c>
      <c r="AC12" s="15">
        <f t="shared" si="9"/>
        <v>36</v>
      </c>
      <c r="AD12" s="15">
        <f t="shared" si="10"/>
        <v>148</v>
      </c>
      <c r="AE12" s="15">
        <f t="shared" si="11"/>
        <v>90.79754601</v>
      </c>
      <c r="AF12" s="15">
        <v>8.0</v>
      </c>
      <c r="AG12" s="15">
        <v>2.0</v>
      </c>
      <c r="AH12" s="15">
        <v>9.0</v>
      </c>
      <c r="AI12" s="15">
        <v>19.0</v>
      </c>
      <c r="AJ12" s="15">
        <f t="shared" si="12"/>
        <v>167</v>
      </c>
      <c r="AK12" s="15">
        <f t="shared" si="13"/>
        <v>88.82978723</v>
      </c>
      <c r="AL12" s="15">
        <v>12.0</v>
      </c>
      <c r="AM12" s="15">
        <v>0.0</v>
      </c>
      <c r="AN12" s="15">
        <v>13.0</v>
      </c>
      <c r="AO12" s="15">
        <v>25.0</v>
      </c>
      <c r="AP12" s="15">
        <v>192.0</v>
      </c>
      <c r="AQ12" s="15">
        <v>88.47</v>
      </c>
      <c r="AR12" s="15">
        <v>2.0</v>
      </c>
      <c r="AS12" s="15">
        <v>1.0</v>
      </c>
      <c r="AT12" s="15">
        <v>2.0</v>
      </c>
      <c r="AU12" s="15">
        <v>5.0</v>
      </c>
      <c r="AV12" s="15">
        <v>197.0</v>
      </c>
      <c r="AW12" s="13">
        <f t="shared" si="14"/>
        <v>86.40350877</v>
      </c>
      <c r="AX12" s="15">
        <v>13.0</v>
      </c>
      <c r="AY12" s="15">
        <v>6.0</v>
      </c>
      <c r="AZ12" s="15">
        <v>18.0</v>
      </c>
      <c r="BA12" s="15">
        <f t="shared" si="15"/>
        <v>37</v>
      </c>
      <c r="BB12" s="13">
        <f t="shared" si="16"/>
        <v>234</v>
      </c>
      <c r="BC12" s="15">
        <f t="shared" si="17"/>
        <v>87.96992481</v>
      </c>
      <c r="BD12" s="108">
        <f t="shared" ref="BD12:BF12" si="42">C12+H12+N12+T12+Z12+AF12+AL12+AR12</f>
        <v>68</v>
      </c>
      <c r="BE12" s="108">
        <f t="shared" si="42"/>
        <v>18</v>
      </c>
      <c r="BF12" s="108">
        <f t="shared" si="42"/>
        <v>111</v>
      </c>
      <c r="BG12" s="109">
        <v>9.0</v>
      </c>
      <c r="BH12" s="109">
        <v>4.0</v>
      </c>
      <c r="BI12" s="109">
        <v>18.0</v>
      </c>
      <c r="BJ12" s="108">
        <f t="shared" si="19"/>
        <v>31</v>
      </c>
      <c r="BK12" s="108">
        <f t="shared" si="20"/>
        <v>265</v>
      </c>
      <c r="BL12" s="108">
        <f t="shared" si="21"/>
        <v>88.9261745</v>
      </c>
      <c r="BM12" s="109">
        <v>13.0</v>
      </c>
      <c r="BN12" s="109">
        <v>4.0</v>
      </c>
      <c r="BO12" s="109">
        <v>20.0</v>
      </c>
      <c r="BP12" s="109">
        <v>37.0</v>
      </c>
      <c r="BQ12" s="108">
        <f t="shared" si="22"/>
        <v>302</v>
      </c>
      <c r="BR12" s="108">
        <f t="shared" si="23"/>
        <v>90.14925373</v>
      </c>
      <c r="BS12" s="109">
        <v>9.0</v>
      </c>
      <c r="BT12" s="109">
        <v>1.0</v>
      </c>
      <c r="BU12" s="109">
        <v>17.0</v>
      </c>
      <c r="BV12" s="108">
        <f t="shared" si="24"/>
        <v>27</v>
      </c>
      <c r="BW12" s="108">
        <f t="shared" si="25"/>
        <v>329</v>
      </c>
      <c r="BX12" s="108">
        <f t="shared" si="26"/>
        <v>89.1598916</v>
      </c>
      <c r="BY12" s="110">
        <v>6.0</v>
      </c>
      <c r="BZ12" s="110">
        <v>1.0</v>
      </c>
      <c r="CA12" s="110">
        <v>7.0</v>
      </c>
      <c r="CB12" s="111">
        <f t="shared" si="27"/>
        <v>14</v>
      </c>
      <c r="CC12" s="111">
        <f t="shared" si="28"/>
        <v>343</v>
      </c>
      <c r="CD12" s="111">
        <f t="shared" si="29"/>
        <v>87.94871795</v>
      </c>
      <c r="CE12" s="109">
        <v>11.0</v>
      </c>
      <c r="CF12" s="109">
        <v>3.0</v>
      </c>
      <c r="CG12" s="109">
        <v>14.0</v>
      </c>
      <c r="CH12" s="108">
        <f t="shared" si="30"/>
        <v>28</v>
      </c>
      <c r="CI12" s="108">
        <f t="shared" si="31"/>
        <v>371</v>
      </c>
      <c r="CJ12" s="108"/>
      <c r="CK12" s="109">
        <v>11.0</v>
      </c>
      <c r="CL12" s="109">
        <v>1.0</v>
      </c>
      <c r="CM12" s="109">
        <v>10.0</v>
      </c>
      <c r="CN12" s="108">
        <f t="shared" si="32"/>
        <v>22</v>
      </c>
      <c r="CO12" s="108">
        <f t="shared" si="33"/>
        <v>393</v>
      </c>
      <c r="CP12" s="108">
        <f t="shared" si="34"/>
        <v>88.91402715</v>
      </c>
      <c r="CQ12" s="111">
        <f t="shared" si="35"/>
        <v>178</v>
      </c>
      <c r="CR12" s="111">
        <f t="shared" si="36"/>
        <v>215</v>
      </c>
    </row>
    <row r="13">
      <c r="A13" s="10">
        <v>8.0</v>
      </c>
      <c r="B13" s="8" t="s">
        <v>29</v>
      </c>
      <c r="C13" s="8">
        <v>10.0</v>
      </c>
      <c r="D13" s="8">
        <v>3.0</v>
      </c>
      <c r="E13" s="8">
        <v>21.0</v>
      </c>
      <c r="F13" s="8">
        <v>34.0</v>
      </c>
      <c r="G13" s="8">
        <v>94.4</v>
      </c>
      <c r="H13" s="34">
        <v>7.0</v>
      </c>
      <c r="I13" s="34">
        <v>4.0</v>
      </c>
      <c r="J13" s="34">
        <v>19.0</v>
      </c>
      <c r="K13" s="34">
        <v>30.0</v>
      </c>
      <c r="L13" s="34">
        <f t="shared" si="2"/>
        <v>64</v>
      </c>
      <c r="M13" s="34">
        <f t="shared" si="3"/>
        <v>95.52238806</v>
      </c>
      <c r="N13" s="34">
        <v>10.0</v>
      </c>
      <c r="O13" s="36">
        <v>2.0</v>
      </c>
      <c r="P13" s="36">
        <v>18.0</v>
      </c>
      <c r="Q13" s="36">
        <v>30.0</v>
      </c>
      <c r="R13" s="35">
        <f t="shared" si="4"/>
        <v>94</v>
      </c>
      <c r="S13" s="36">
        <f t="shared" si="5"/>
        <v>95.91836735</v>
      </c>
      <c r="T13" s="15">
        <v>11.0</v>
      </c>
      <c r="U13" s="15">
        <v>4.0</v>
      </c>
      <c r="V13" s="15">
        <v>13.0</v>
      </c>
      <c r="W13" s="13">
        <f t="shared" si="6"/>
        <v>28</v>
      </c>
      <c r="X13" s="13">
        <f t="shared" si="7"/>
        <v>122</v>
      </c>
      <c r="Y13" s="13">
        <f t="shared" si="8"/>
        <v>96.06299213</v>
      </c>
      <c r="Z13" s="15">
        <v>9.0</v>
      </c>
      <c r="AA13" s="15">
        <v>4.0</v>
      </c>
      <c r="AB13" s="15">
        <v>20.0</v>
      </c>
      <c r="AC13" s="15">
        <f t="shared" si="9"/>
        <v>33</v>
      </c>
      <c r="AD13" s="15">
        <f t="shared" si="10"/>
        <v>155</v>
      </c>
      <c r="AE13" s="15">
        <f t="shared" si="11"/>
        <v>95.09202454</v>
      </c>
      <c r="AF13" s="15">
        <v>8.0</v>
      </c>
      <c r="AG13" s="15">
        <v>3.0</v>
      </c>
      <c r="AH13" s="15">
        <v>12.0</v>
      </c>
      <c r="AI13" s="15">
        <v>23.0</v>
      </c>
      <c r="AJ13" s="15">
        <f t="shared" si="12"/>
        <v>178</v>
      </c>
      <c r="AK13" s="15">
        <f t="shared" si="13"/>
        <v>94.68085106</v>
      </c>
      <c r="AL13" s="15">
        <v>14.0</v>
      </c>
      <c r="AM13" s="15">
        <v>0.0</v>
      </c>
      <c r="AN13" s="15">
        <v>15.0</v>
      </c>
      <c r="AO13" s="15">
        <v>29.0</v>
      </c>
      <c r="AP13" s="15">
        <v>207.0</v>
      </c>
      <c r="AQ13" s="15">
        <v>95.39</v>
      </c>
      <c r="AR13" s="15">
        <v>2.0</v>
      </c>
      <c r="AS13" s="15">
        <v>1.0</v>
      </c>
      <c r="AT13" s="15">
        <v>4.0</v>
      </c>
      <c r="AU13" s="15">
        <v>7.0</v>
      </c>
      <c r="AV13" s="15">
        <v>214.0</v>
      </c>
      <c r="AW13" s="13">
        <f t="shared" si="14"/>
        <v>93.85964912</v>
      </c>
      <c r="AX13" s="15">
        <v>12.0</v>
      </c>
      <c r="AY13" s="15">
        <v>2.0</v>
      </c>
      <c r="AZ13" s="15">
        <v>16.0</v>
      </c>
      <c r="BA13" s="15">
        <f t="shared" si="15"/>
        <v>30</v>
      </c>
      <c r="BB13" s="13">
        <f t="shared" si="16"/>
        <v>244</v>
      </c>
      <c r="BC13" s="15">
        <f t="shared" si="17"/>
        <v>91.72932331</v>
      </c>
      <c r="BD13" s="108">
        <f t="shared" ref="BD13:BF13" si="43">C13+H13+N13+T13+Z13+AF13+AL13+AR13</f>
        <v>71</v>
      </c>
      <c r="BE13" s="108">
        <f t="shared" si="43"/>
        <v>21</v>
      </c>
      <c r="BF13" s="108">
        <f t="shared" si="43"/>
        <v>122</v>
      </c>
      <c r="BG13" s="109">
        <v>9.0</v>
      </c>
      <c r="BH13" s="109">
        <v>4.0</v>
      </c>
      <c r="BI13" s="109">
        <v>18.0</v>
      </c>
      <c r="BJ13" s="108">
        <f t="shared" si="19"/>
        <v>31</v>
      </c>
      <c r="BK13" s="108">
        <f t="shared" si="20"/>
        <v>275</v>
      </c>
      <c r="BL13" s="108">
        <f t="shared" si="21"/>
        <v>92.28187919</v>
      </c>
      <c r="BM13" s="109">
        <v>13.0</v>
      </c>
      <c r="BN13" s="109">
        <v>4.0</v>
      </c>
      <c r="BO13" s="109">
        <v>20.0</v>
      </c>
      <c r="BP13" s="109">
        <v>37.0</v>
      </c>
      <c r="BQ13" s="108">
        <f t="shared" si="22"/>
        <v>312</v>
      </c>
      <c r="BR13" s="108">
        <f t="shared" si="23"/>
        <v>93.13432836</v>
      </c>
      <c r="BS13" s="109">
        <v>10.0</v>
      </c>
      <c r="BT13" s="109">
        <v>3.0</v>
      </c>
      <c r="BU13" s="109">
        <v>18.0</v>
      </c>
      <c r="BV13" s="108">
        <f t="shared" si="24"/>
        <v>31</v>
      </c>
      <c r="BW13" s="108">
        <f t="shared" si="25"/>
        <v>343</v>
      </c>
      <c r="BX13" s="108">
        <f t="shared" si="26"/>
        <v>92.95392954</v>
      </c>
      <c r="BY13" s="110">
        <v>5.0</v>
      </c>
      <c r="BZ13" s="110">
        <v>1.0</v>
      </c>
      <c r="CA13" s="110">
        <v>10.0</v>
      </c>
      <c r="CB13" s="111">
        <f t="shared" si="27"/>
        <v>16</v>
      </c>
      <c r="CC13" s="111">
        <f t="shared" si="28"/>
        <v>359</v>
      </c>
      <c r="CD13" s="111">
        <f t="shared" si="29"/>
        <v>92.05128205</v>
      </c>
      <c r="CE13" s="109">
        <v>12.0</v>
      </c>
      <c r="CF13" s="109">
        <v>3.0</v>
      </c>
      <c r="CG13" s="109">
        <v>14.0</v>
      </c>
      <c r="CH13" s="108">
        <f t="shared" si="30"/>
        <v>29</v>
      </c>
      <c r="CI13" s="108">
        <f t="shared" si="31"/>
        <v>388</v>
      </c>
      <c r="CJ13" s="108"/>
      <c r="CK13" s="109">
        <v>11.0</v>
      </c>
      <c r="CL13" s="109">
        <v>1.0</v>
      </c>
      <c r="CM13" s="109">
        <v>10.0</v>
      </c>
      <c r="CN13" s="108">
        <f t="shared" si="32"/>
        <v>22</v>
      </c>
      <c r="CO13" s="108">
        <f t="shared" si="33"/>
        <v>410</v>
      </c>
      <c r="CP13" s="108">
        <f t="shared" si="34"/>
        <v>92.760181</v>
      </c>
      <c r="CQ13" s="111">
        <f t="shared" si="35"/>
        <v>182</v>
      </c>
      <c r="CR13" s="111">
        <f t="shared" si="36"/>
        <v>228</v>
      </c>
    </row>
    <row r="14">
      <c r="A14" s="10">
        <v>9.0</v>
      </c>
      <c r="B14" s="8" t="s">
        <v>30</v>
      </c>
      <c r="C14" s="8">
        <v>11.0</v>
      </c>
      <c r="D14" s="8">
        <v>4.0</v>
      </c>
      <c r="E14" s="8">
        <v>21.0</v>
      </c>
      <c r="F14" s="8">
        <v>36.0</v>
      </c>
      <c r="G14" s="8">
        <v>100.0</v>
      </c>
      <c r="H14" s="34">
        <v>8.0</v>
      </c>
      <c r="I14" s="34">
        <v>4.0</v>
      </c>
      <c r="J14" s="34">
        <v>19.0</v>
      </c>
      <c r="K14" s="34">
        <v>31.0</v>
      </c>
      <c r="L14" s="34">
        <f t="shared" si="2"/>
        <v>67</v>
      </c>
      <c r="M14" s="34">
        <f t="shared" si="3"/>
        <v>100</v>
      </c>
      <c r="N14" s="34">
        <v>9.0</v>
      </c>
      <c r="O14" s="36">
        <v>3.0</v>
      </c>
      <c r="P14" s="36">
        <v>15.0</v>
      </c>
      <c r="Q14" s="36">
        <v>27.0</v>
      </c>
      <c r="R14" s="35">
        <f t="shared" si="4"/>
        <v>94</v>
      </c>
      <c r="S14" s="36">
        <f t="shared" si="5"/>
        <v>95.91836735</v>
      </c>
      <c r="T14" s="15">
        <v>12.0</v>
      </c>
      <c r="U14" s="15">
        <v>4.0</v>
      </c>
      <c r="V14" s="15">
        <v>13.0</v>
      </c>
      <c r="W14" s="13">
        <f t="shared" si="6"/>
        <v>29</v>
      </c>
      <c r="X14" s="13">
        <f t="shared" si="7"/>
        <v>123</v>
      </c>
      <c r="Y14" s="13">
        <f t="shared" si="8"/>
        <v>96.8503937</v>
      </c>
      <c r="Z14" s="15">
        <v>10.0</v>
      </c>
      <c r="AA14" s="15">
        <v>4.0</v>
      </c>
      <c r="AB14" s="15">
        <v>21.0</v>
      </c>
      <c r="AC14" s="15">
        <f t="shared" si="9"/>
        <v>35</v>
      </c>
      <c r="AD14" s="15">
        <f t="shared" si="10"/>
        <v>158</v>
      </c>
      <c r="AE14" s="15">
        <f t="shared" si="11"/>
        <v>96.93251534</v>
      </c>
      <c r="AF14" s="15">
        <v>8.0</v>
      </c>
      <c r="AG14" s="15">
        <v>3.0</v>
      </c>
      <c r="AH14" s="15">
        <v>14.0</v>
      </c>
      <c r="AI14" s="15">
        <v>25.0</v>
      </c>
      <c r="AJ14" s="15">
        <f t="shared" si="12"/>
        <v>183</v>
      </c>
      <c r="AK14" s="15">
        <f t="shared" si="13"/>
        <v>97.34042553</v>
      </c>
      <c r="AL14" s="15">
        <v>14.0</v>
      </c>
      <c r="AM14" s="15">
        <v>0.0</v>
      </c>
      <c r="AN14" s="15">
        <v>15.0</v>
      </c>
      <c r="AO14" s="15">
        <v>29.0</v>
      </c>
      <c r="AP14" s="15">
        <v>212.0</v>
      </c>
      <c r="AQ14" s="15">
        <v>97.69</v>
      </c>
      <c r="AR14" s="15">
        <v>3.0</v>
      </c>
      <c r="AS14" s="15">
        <v>1.0</v>
      </c>
      <c r="AT14" s="15">
        <v>7.0</v>
      </c>
      <c r="AU14" s="15">
        <v>11.0</v>
      </c>
      <c r="AV14" s="15">
        <v>223.0</v>
      </c>
      <c r="AW14" s="13">
        <f t="shared" si="14"/>
        <v>97.80701754</v>
      </c>
      <c r="AX14" s="15">
        <v>13.0</v>
      </c>
      <c r="AY14" s="15">
        <v>6.0</v>
      </c>
      <c r="AZ14" s="15">
        <v>14.0</v>
      </c>
      <c r="BA14" s="15">
        <f t="shared" si="15"/>
        <v>33</v>
      </c>
      <c r="BB14" s="13">
        <f t="shared" si="16"/>
        <v>256</v>
      </c>
      <c r="BC14" s="15">
        <f t="shared" si="17"/>
        <v>96.2406015</v>
      </c>
      <c r="BD14" s="108">
        <f t="shared" ref="BD14:BF14" si="44">C14+H14+N14+T14+Z14+AF14+AL14+AR14</f>
        <v>75</v>
      </c>
      <c r="BE14" s="108">
        <f t="shared" si="44"/>
        <v>23</v>
      </c>
      <c r="BF14" s="108">
        <f t="shared" si="44"/>
        <v>125</v>
      </c>
      <c r="BG14" s="109">
        <v>9.0</v>
      </c>
      <c r="BH14" s="109">
        <v>4.0</v>
      </c>
      <c r="BI14" s="109">
        <v>18.0</v>
      </c>
      <c r="BJ14" s="108">
        <f t="shared" si="19"/>
        <v>31</v>
      </c>
      <c r="BK14" s="108">
        <f t="shared" si="20"/>
        <v>287</v>
      </c>
      <c r="BL14" s="108">
        <f t="shared" si="21"/>
        <v>96.30872483</v>
      </c>
      <c r="BM14" s="109">
        <v>13.0</v>
      </c>
      <c r="BN14" s="109">
        <v>4.0</v>
      </c>
      <c r="BO14" s="109">
        <v>20.0</v>
      </c>
      <c r="BP14" s="109">
        <v>37.0</v>
      </c>
      <c r="BQ14" s="108">
        <f t="shared" si="22"/>
        <v>324</v>
      </c>
      <c r="BR14" s="108">
        <f t="shared" si="23"/>
        <v>96.71641791</v>
      </c>
      <c r="BS14" s="109">
        <v>9.0</v>
      </c>
      <c r="BT14" s="109">
        <v>3.0</v>
      </c>
      <c r="BU14" s="109">
        <v>21.0</v>
      </c>
      <c r="BV14" s="108">
        <f t="shared" si="24"/>
        <v>33</v>
      </c>
      <c r="BW14" s="108">
        <f t="shared" si="25"/>
        <v>357</v>
      </c>
      <c r="BX14" s="108">
        <f t="shared" si="26"/>
        <v>96.74796748</v>
      </c>
      <c r="BY14" s="110">
        <v>6.0</v>
      </c>
      <c r="BZ14" s="110">
        <v>2.0</v>
      </c>
      <c r="CA14" s="110">
        <v>13.0</v>
      </c>
      <c r="CB14" s="111">
        <f t="shared" si="27"/>
        <v>21</v>
      </c>
      <c r="CC14" s="111">
        <f t="shared" si="28"/>
        <v>378</v>
      </c>
      <c r="CD14" s="111">
        <f t="shared" si="29"/>
        <v>96.92307692</v>
      </c>
      <c r="CE14" s="109">
        <v>11.0</v>
      </c>
      <c r="CF14" s="109">
        <v>3.0</v>
      </c>
      <c r="CG14" s="109">
        <v>13.0</v>
      </c>
      <c r="CH14" s="108">
        <f t="shared" si="30"/>
        <v>27</v>
      </c>
      <c r="CI14" s="108">
        <f t="shared" si="31"/>
        <v>405</v>
      </c>
      <c r="CJ14" s="108"/>
      <c r="CK14" s="109">
        <v>11.0</v>
      </c>
      <c r="CL14" s="109">
        <v>1.0</v>
      </c>
      <c r="CM14" s="109">
        <v>10.0</v>
      </c>
      <c r="CN14" s="108">
        <f t="shared" si="32"/>
        <v>22</v>
      </c>
      <c r="CO14" s="108">
        <f t="shared" si="33"/>
        <v>427</v>
      </c>
      <c r="CP14" s="108">
        <f t="shared" si="34"/>
        <v>96.60633484</v>
      </c>
      <c r="CQ14" s="111">
        <f t="shared" si="35"/>
        <v>193</v>
      </c>
      <c r="CR14" s="111">
        <f t="shared" si="36"/>
        <v>234</v>
      </c>
    </row>
    <row r="15">
      <c r="A15" s="10">
        <v>10.0</v>
      </c>
      <c r="B15" s="8" t="s">
        <v>31</v>
      </c>
      <c r="C15" s="8">
        <v>9.0</v>
      </c>
      <c r="D15" s="8">
        <v>4.0</v>
      </c>
      <c r="E15" s="8">
        <v>16.0</v>
      </c>
      <c r="F15" s="8">
        <v>29.0</v>
      </c>
      <c r="G15" s="8">
        <v>80.5</v>
      </c>
      <c r="H15" s="34">
        <v>8.0</v>
      </c>
      <c r="I15" s="34">
        <v>4.0</v>
      </c>
      <c r="J15" s="34">
        <v>19.0</v>
      </c>
      <c r="K15" s="34">
        <v>31.0</v>
      </c>
      <c r="L15" s="34">
        <f t="shared" si="2"/>
        <v>60</v>
      </c>
      <c r="M15" s="34">
        <f t="shared" si="3"/>
        <v>89.55223881</v>
      </c>
      <c r="N15" s="34">
        <v>10.0</v>
      </c>
      <c r="O15" s="36">
        <v>3.0</v>
      </c>
      <c r="P15" s="36">
        <v>18.0</v>
      </c>
      <c r="Q15" s="36">
        <v>31.0</v>
      </c>
      <c r="R15" s="35">
        <f t="shared" si="4"/>
        <v>91</v>
      </c>
      <c r="S15" s="36">
        <f t="shared" si="5"/>
        <v>92.85714286</v>
      </c>
      <c r="T15" s="15">
        <v>12.0</v>
      </c>
      <c r="U15" s="15">
        <v>4.0</v>
      </c>
      <c r="V15" s="15">
        <v>13.0</v>
      </c>
      <c r="W15" s="13">
        <f t="shared" si="6"/>
        <v>29</v>
      </c>
      <c r="X15" s="13">
        <f t="shared" si="7"/>
        <v>120</v>
      </c>
      <c r="Y15" s="13">
        <f t="shared" si="8"/>
        <v>94.48818898</v>
      </c>
      <c r="Z15" s="15">
        <v>9.0</v>
      </c>
      <c r="AA15" s="15">
        <v>4.0</v>
      </c>
      <c r="AB15" s="15">
        <v>21.0</v>
      </c>
      <c r="AC15" s="15">
        <f t="shared" si="9"/>
        <v>34</v>
      </c>
      <c r="AD15" s="15">
        <f t="shared" si="10"/>
        <v>154</v>
      </c>
      <c r="AE15" s="15">
        <f t="shared" si="11"/>
        <v>94.47852761</v>
      </c>
      <c r="AF15" s="15">
        <v>8.0</v>
      </c>
      <c r="AG15" s="15">
        <v>3.0</v>
      </c>
      <c r="AH15" s="15">
        <v>11.0</v>
      </c>
      <c r="AI15" s="15">
        <v>22.0</v>
      </c>
      <c r="AJ15" s="15">
        <f t="shared" si="12"/>
        <v>176</v>
      </c>
      <c r="AK15" s="15">
        <f t="shared" si="13"/>
        <v>93.61702128</v>
      </c>
      <c r="AL15" s="15">
        <v>12.0</v>
      </c>
      <c r="AM15" s="15">
        <v>0.0</v>
      </c>
      <c r="AN15" s="15">
        <v>10.0</v>
      </c>
      <c r="AO15" s="15">
        <v>22.0</v>
      </c>
      <c r="AP15" s="15">
        <v>198.0</v>
      </c>
      <c r="AQ15" s="15">
        <v>91.24</v>
      </c>
      <c r="AR15" s="15">
        <v>3.0</v>
      </c>
      <c r="AS15" s="15">
        <v>1.0</v>
      </c>
      <c r="AT15" s="15">
        <v>7.0</v>
      </c>
      <c r="AU15" s="15">
        <v>11.0</v>
      </c>
      <c r="AV15" s="15">
        <v>209.0</v>
      </c>
      <c r="AW15" s="13">
        <f t="shared" si="14"/>
        <v>91.66666667</v>
      </c>
      <c r="AX15" s="15">
        <v>13.0</v>
      </c>
      <c r="AY15" s="15">
        <v>6.0</v>
      </c>
      <c r="AZ15" s="15">
        <v>14.0</v>
      </c>
      <c r="BA15" s="15">
        <f t="shared" si="15"/>
        <v>33</v>
      </c>
      <c r="BB15" s="13">
        <f t="shared" si="16"/>
        <v>242</v>
      </c>
      <c r="BC15" s="15">
        <f t="shared" si="17"/>
        <v>90.97744361</v>
      </c>
      <c r="BD15" s="108">
        <f t="shared" ref="BD15:BF15" si="45">C15+H15+N15+T15+Z15+AF15+AL15+AR15</f>
        <v>71</v>
      </c>
      <c r="BE15" s="108">
        <f t="shared" si="45"/>
        <v>23</v>
      </c>
      <c r="BF15" s="108">
        <f t="shared" si="45"/>
        <v>115</v>
      </c>
      <c r="BG15" s="109">
        <v>7.0</v>
      </c>
      <c r="BH15" s="109">
        <v>4.0</v>
      </c>
      <c r="BI15" s="109">
        <v>18.0</v>
      </c>
      <c r="BJ15" s="108">
        <f t="shared" si="19"/>
        <v>29</v>
      </c>
      <c r="BK15" s="108">
        <f t="shared" si="20"/>
        <v>271</v>
      </c>
      <c r="BL15" s="108">
        <f t="shared" si="21"/>
        <v>90.93959732</v>
      </c>
      <c r="BM15" s="109">
        <v>12.0</v>
      </c>
      <c r="BN15" s="109">
        <v>4.0</v>
      </c>
      <c r="BO15" s="109">
        <v>20.0</v>
      </c>
      <c r="BP15" s="109">
        <v>36.0</v>
      </c>
      <c r="BQ15" s="108">
        <f t="shared" si="22"/>
        <v>307</v>
      </c>
      <c r="BR15" s="108">
        <f t="shared" si="23"/>
        <v>91.64179104</v>
      </c>
      <c r="BS15" s="109">
        <v>9.0</v>
      </c>
      <c r="BT15" s="109">
        <v>3.0</v>
      </c>
      <c r="BU15" s="109">
        <v>21.0</v>
      </c>
      <c r="BV15" s="108">
        <f t="shared" si="24"/>
        <v>33</v>
      </c>
      <c r="BW15" s="108">
        <f t="shared" si="25"/>
        <v>340</v>
      </c>
      <c r="BX15" s="108">
        <f t="shared" si="26"/>
        <v>92.14092141</v>
      </c>
      <c r="BY15" s="110">
        <v>6.0</v>
      </c>
      <c r="BZ15" s="110">
        <v>2.0</v>
      </c>
      <c r="CA15" s="110">
        <v>10.0</v>
      </c>
      <c r="CB15" s="111">
        <f t="shared" si="27"/>
        <v>18</v>
      </c>
      <c r="CC15" s="111">
        <f t="shared" si="28"/>
        <v>358</v>
      </c>
      <c r="CD15" s="111">
        <f t="shared" si="29"/>
        <v>91.79487179</v>
      </c>
      <c r="CE15" s="109">
        <v>11.0</v>
      </c>
      <c r="CF15" s="109">
        <v>3.0</v>
      </c>
      <c r="CG15" s="109">
        <v>13.0</v>
      </c>
      <c r="CH15" s="108">
        <f t="shared" si="30"/>
        <v>27</v>
      </c>
      <c r="CI15" s="108">
        <f t="shared" si="31"/>
        <v>385</v>
      </c>
      <c r="CJ15" s="108"/>
      <c r="CK15" s="109">
        <v>11.0</v>
      </c>
      <c r="CL15" s="109">
        <v>1.0</v>
      </c>
      <c r="CM15" s="109">
        <v>10.0</v>
      </c>
      <c r="CN15" s="108">
        <f t="shared" si="32"/>
        <v>22</v>
      </c>
      <c r="CO15" s="108">
        <f t="shared" si="33"/>
        <v>407</v>
      </c>
      <c r="CP15" s="108">
        <f t="shared" si="34"/>
        <v>92.08144796</v>
      </c>
      <c r="CQ15" s="111">
        <f t="shared" si="35"/>
        <v>186</v>
      </c>
      <c r="CR15" s="111">
        <f t="shared" si="36"/>
        <v>221</v>
      </c>
    </row>
    <row r="16">
      <c r="A16" s="10">
        <v>11.0</v>
      </c>
      <c r="B16" s="8" t="s">
        <v>32</v>
      </c>
      <c r="C16" s="8">
        <v>9.0</v>
      </c>
      <c r="D16" s="8">
        <v>3.0</v>
      </c>
      <c r="E16" s="8">
        <v>21.0</v>
      </c>
      <c r="F16" s="8">
        <v>33.0</v>
      </c>
      <c r="G16" s="8">
        <v>91.6</v>
      </c>
      <c r="H16" s="34">
        <v>4.0</v>
      </c>
      <c r="I16" s="34">
        <v>3.0</v>
      </c>
      <c r="J16" s="34">
        <v>17.0</v>
      </c>
      <c r="K16" s="34">
        <v>24.0</v>
      </c>
      <c r="L16" s="34">
        <f t="shared" si="2"/>
        <v>57</v>
      </c>
      <c r="M16" s="34">
        <f t="shared" si="3"/>
        <v>85.07462687</v>
      </c>
      <c r="N16" s="34">
        <v>10.0</v>
      </c>
      <c r="O16" s="36">
        <v>3.0</v>
      </c>
      <c r="P16" s="36">
        <v>13.0</v>
      </c>
      <c r="Q16" s="36">
        <v>31.0</v>
      </c>
      <c r="R16" s="35">
        <f t="shared" si="4"/>
        <v>88</v>
      </c>
      <c r="S16" s="36">
        <f t="shared" si="5"/>
        <v>89.79591837</v>
      </c>
      <c r="T16" s="15">
        <v>11.0</v>
      </c>
      <c r="U16" s="15">
        <v>4.0</v>
      </c>
      <c r="V16" s="15">
        <v>13.0</v>
      </c>
      <c r="W16" s="13">
        <f t="shared" si="6"/>
        <v>28</v>
      </c>
      <c r="X16" s="13">
        <f t="shared" si="7"/>
        <v>116</v>
      </c>
      <c r="Y16" s="13">
        <f t="shared" si="8"/>
        <v>91.33858268</v>
      </c>
      <c r="Z16" s="15">
        <v>9.0</v>
      </c>
      <c r="AA16" s="15">
        <v>4.0</v>
      </c>
      <c r="AB16" s="15">
        <v>18.0</v>
      </c>
      <c r="AC16" s="15">
        <f t="shared" si="9"/>
        <v>31</v>
      </c>
      <c r="AD16" s="15">
        <f t="shared" si="10"/>
        <v>147</v>
      </c>
      <c r="AE16" s="15">
        <f t="shared" si="11"/>
        <v>90.18404908</v>
      </c>
      <c r="AF16" s="15">
        <v>8.0</v>
      </c>
      <c r="AG16" s="15">
        <v>1.0</v>
      </c>
      <c r="AH16" s="15">
        <v>7.0</v>
      </c>
      <c r="AI16" s="15">
        <v>16.0</v>
      </c>
      <c r="AJ16" s="15">
        <f t="shared" si="12"/>
        <v>163</v>
      </c>
      <c r="AK16" s="15">
        <f t="shared" si="13"/>
        <v>86.70212766</v>
      </c>
      <c r="AL16" s="15">
        <v>9.0</v>
      </c>
      <c r="AM16" s="15">
        <v>0.0</v>
      </c>
      <c r="AN16" s="15">
        <v>15.0</v>
      </c>
      <c r="AO16" s="15">
        <v>24.0</v>
      </c>
      <c r="AP16" s="15">
        <v>187.0</v>
      </c>
      <c r="AQ16" s="15">
        <v>86.17</v>
      </c>
      <c r="AR16" s="15">
        <v>3.0</v>
      </c>
      <c r="AS16" s="15">
        <v>1.0</v>
      </c>
      <c r="AT16" s="15">
        <v>7.0</v>
      </c>
      <c r="AU16" s="15">
        <v>11.0</v>
      </c>
      <c r="AV16" s="15">
        <v>198.0</v>
      </c>
      <c r="AW16" s="13">
        <f t="shared" si="14"/>
        <v>86.84210526</v>
      </c>
      <c r="AX16" s="15">
        <v>13.0</v>
      </c>
      <c r="AY16" s="15">
        <v>6.0</v>
      </c>
      <c r="AZ16" s="15">
        <v>18.0</v>
      </c>
      <c r="BA16" s="15">
        <f t="shared" si="15"/>
        <v>37</v>
      </c>
      <c r="BB16" s="13">
        <f t="shared" si="16"/>
        <v>235</v>
      </c>
      <c r="BC16" s="15">
        <f t="shared" si="17"/>
        <v>88.34586466</v>
      </c>
      <c r="BD16" s="108">
        <f t="shared" ref="BD16:BF16" si="46">C16+H16+N16+T16+Z16+AF16+AL16+AR16</f>
        <v>63</v>
      </c>
      <c r="BE16" s="108">
        <f t="shared" si="46"/>
        <v>19</v>
      </c>
      <c r="BF16" s="108">
        <f t="shared" si="46"/>
        <v>111</v>
      </c>
      <c r="BG16" s="109">
        <v>6.0</v>
      </c>
      <c r="BH16" s="109">
        <v>4.0</v>
      </c>
      <c r="BI16" s="109">
        <v>18.0</v>
      </c>
      <c r="BJ16" s="108">
        <f t="shared" si="19"/>
        <v>28</v>
      </c>
      <c r="BK16" s="108">
        <f t="shared" si="20"/>
        <v>263</v>
      </c>
      <c r="BL16" s="108">
        <f t="shared" si="21"/>
        <v>88.25503356</v>
      </c>
      <c r="BM16" s="109">
        <v>11.0</v>
      </c>
      <c r="BN16" s="109">
        <v>3.0</v>
      </c>
      <c r="BO16" s="109">
        <v>15.0</v>
      </c>
      <c r="BP16" s="109">
        <v>29.0</v>
      </c>
      <c r="BQ16" s="108">
        <f t="shared" si="22"/>
        <v>292</v>
      </c>
      <c r="BR16" s="108">
        <f t="shared" si="23"/>
        <v>87.1641791</v>
      </c>
      <c r="BS16" s="109">
        <v>10.0</v>
      </c>
      <c r="BT16" s="109">
        <v>3.0</v>
      </c>
      <c r="BU16" s="109">
        <v>21.0</v>
      </c>
      <c r="BV16" s="108">
        <f t="shared" si="24"/>
        <v>34</v>
      </c>
      <c r="BW16" s="108">
        <f t="shared" si="25"/>
        <v>326</v>
      </c>
      <c r="BX16" s="108">
        <f t="shared" si="26"/>
        <v>88.34688347</v>
      </c>
      <c r="BY16" s="110">
        <v>5.0</v>
      </c>
      <c r="BZ16" s="110">
        <v>2.0</v>
      </c>
      <c r="CA16" s="110">
        <v>10.0</v>
      </c>
      <c r="CB16" s="111">
        <f t="shared" si="27"/>
        <v>17</v>
      </c>
      <c r="CC16" s="111">
        <f t="shared" si="28"/>
        <v>343</v>
      </c>
      <c r="CD16" s="111">
        <f t="shared" si="29"/>
        <v>87.94871795</v>
      </c>
      <c r="CE16" s="109">
        <v>11.0</v>
      </c>
      <c r="CF16" s="109">
        <v>2.0</v>
      </c>
      <c r="CG16" s="109">
        <v>13.0</v>
      </c>
      <c r="CH16" s="108">
        <f t="shared" si="30"/>
        <v>26</v>
      </c>
      <c r="CI16" s="108">
        <f t="shared" si="31"/>
        <v>369</v>
      </c>
      <c r="CJ16" s="108"/>
      <c r="CK16" s="109">
        <v>11.0</v>
      </c>
      <c r="CL16" s="109">
        <v>1.0</v>
      </c>
      <c r="CM16" s="109">
        <v>10.0</v>
      </c>
      <c r="CN16" s="108">
        <f t="shared" si="32"/>
        <v>22</v>
      </c>
      <c r="CO16" s="108">
        <f t="shared" si="33"/>
        <v>391</v>
      </c>
      <c r="CP16" s="108">
        <f t="shared" si="34"/>
        <v>88.46153846</v>
      </c>
      <c r="CQ16" s="111">
        <f t="shared" si="35"/>
        <v>175</v>
      </c>
      <c r="CR16" s="111">
        <f t="shared" si="36"/>
        <v>216</v>
      </c>
    </row>
    <row r="17">
      <c r="A17" s="10">
        <v>12.0</v>
      </c>
      <c r="B17" s="8" t="s">
        <v>33</v>
      </c>
      <c r="C17" s="8">
        <v>9.0</v>
      </c>
      <c r="D17" s="8">
        <v>3.0</v>
      </c>
      <c r="E17" s="8">
        <v>18.0</v>
      </c>
      <c r="F17" s="8">
        <v>30.0</v>
      </c>
      <c r="G17" s="8">
        <v>83.3</v>
      </c>
      <c r="H17" s="34">
        <v>2.0</v>
      </c>
      <c r="I17" s="34">
        <v>1.0</v>
      </c>
      <c r="J17" s="34">
        <v>6.0</v>
      </c>
      <c r="K17" s="34">
        <v>9.0</v>
      </c>
      <c r="L17" s="34">
        <f t="shared" si="2"/>
        <v>39</v>
      </c>
      <c r="M17" s="112">
        <f t="shared" si="3"/>
        <v>58.20895522</v>
      </c>
      <c r="N17" s="34">
        <v>9.0</v>
      </c>
      <c r="O17" s="36">
        <v>3.0</v>
      </c>
      <c r="P17" s="36">
        <v>18.0</v>
      </c>
      <c r="Q17" s="36">
        <v>30.0</v>
      </c>
      <c r="R17" s="35">
        <f t="shared" si="4"/>
        <v>69</v>
      </c>
      <c r="S17" s="36">
        <f t="shared" si="5"/>
        <v>70.40816327</v>
      </c>
      <c r="T17" s="15">
        <v>12.0</v>
      </c>
      <c r="U17" s="15">
        <v>3.0</v>
      </c>
      <c r="V17" s="15">
        <v>11.0</v>
      </c>
      <c r="W17" s="13">
        <f t="shared" si="6"/>
        <v>26</v>
      </c>
      <c r="X17" s="13">
        <f t="shared" si="7"/>
        <v>95</v>
      </c>
      <c r="Y17" s="13">
        <f t="shared" si="8"/>
        <v>74.80314961</v>
      </c>
      <c r="Z17" s="15">
        <v>10.0</v>
      </c>
      <c r="AA17" s="15">
        <v>3.0</v>
      </c>
      <c r="AB17" s="15">
        <v>19.0</v>
      </c>
      <c r="AC17" s="15">
        <f t="shared" si="9"/>
        <v>32</v>
      </c>
      <c r="AD17" s="15">
        <f t="shared" si="10"/>
        <v>127</v>
      </c>
      <c r="AE17" s="15">
        <f t="shared" si="11"/>
        <v>77.91411043</v>
      </c>
      <c r="AF17" s="15">
        <v>8.0</v>
      </c>
      <c r="AG17" s="15">
        <v>3.0</v>
      </c>
      <c r="AH17" s="15">
        <v>11.0</v>
      </c>
      <c r="AI17" s="15">
        <v>22.0</v>
      </c>
      <c r="AJ17" s="15">
        <f t="shared" si="12"/>
        <v>149</v>
      </c>
      <c r="AK17" s="15">
        <f t="shared" si="13"/>
        <v>79.25531915</v>
      </c>
      <c r="AL17" s="15">
        <v>14.0</v>
      </c>
      <c r="AM17" s="15">
        <v>0.0</v>
      </c>
      <c r="AN17" s="15">
        <v>14.0</v>
      </c>
      <c r="AO17" s="15">
        <v>28.0</v>
      </c>
      <c r="AP17" s="15">
        <v>177.0</v>
      </c>
      <c r="AQ17" s="15">
        <v>81.56</v>
      </c>
      <c r="AR17" s="15">
        <v>3.0</v>
      </c>
      <c r="AS17" s="15">
        <v>1.0</v>
      </c>
      <c r="AT17" s="15">
        <v>7.0</v>
      </c>
      <c r="AU17" s="15">
        <v>11.0</v>
      </c>
      <c r="AV17" s="15">
        <v>188.0</v>
      </c>
      <c r="AW17" s="13">
        <f t="shared" si="14"/>
        <v>82.45614035</v>
      </c>
      <c r="AX17" s="15">
        <v>10.0</v>
      </c>
      <c r="AY17" s="15">
        <v>6.0</v>
      </c>
      <c r="AZ17" s="15">
        <v>18.0</v>
      </c>
      <c r="BA17" s="15">
        <f t="shared" si="15"/>
        <v>34</v>
      </c>
      <c r="BB17" s="13">
        <f t="shared" si="16"/>
        <v>222</v>
      </c>
      <c r="BC17" s="15">
        <f t="shared" si="17"/>
        <v>83.45864662</v>
      </c>
      <c r="BD17" s="108">
        <f t="shared" ref="BD17:BF17" si="47">C17+H17+N17+T17+Z17+AF17+AL17+AR17</f>
        <v>67</v>
      </c>
      <c r="BE17" s="108">
        <f t="shared" si="47"/>
        <v>17</v>
      </c>
      <c r="BF17" s="108">
        <f t="shared" si="47"/>
        <v>104</v>
      </c>
      <c r="BG17" s="109">
        <v>6.0</v>
      </c>
      <c r="BH17" s="109">
        <v>2.0</v>
      </c>
      <c r="BI17" s="109">
        <v>17.0</v>
      </c>
      <c r="BJ17" s="108">
        <f t="shared" si="19"/>
        <v>25</v>
      </c>
      <c r="BK17" s="108">
        <f t="shared" si="20"/>
        <v>247</v>
      </c>
      <c r="BL17" s="108">
        <f t="shared" si="21"/>
        <v>82.88590604</v>
      </c>
      <c r="BM17" s="109">
        <v>13.0</v>
      </c>
      <c r="BN17" s="109">
        <v>4.0</v>
      </c>
      <c r="BO17" s="109">
        <v>20.0</v>
      </c>
      <c r="BP17" s="108"/>
      <c r="BQ17" s="108">
        <f t="shared" si="22"/>
        <v>247</v>
      </c>
      <c r="BR17" s="113">
        <f t="shared" si="23"/>
        <v>73.73134328</v>
      </c>
      <c r="BS17" s="109">
        <v>10.0</v>
      </c>
      <c r="BT17" s="109">
        <v>2.0</v>
      </c>
      <c r="BU17" s="109">
        <v>16.0</v>
      </c>
      <c r="BV17" s="108">
        <f t="shared" si="24"/>
        <v>28</v>
      </c>
      <c r="BW17" s="108">
        <f t="shared" si="25"/>
        <v>275</v>
      </c>
      <c r="BX17" s="113">
        <f t="shared" si="26"/>
        <v>74.52574526</v>
      </c>
      <c r="BY17" s="114">
        <v>6.0</v>
      </c>
      <c r="BZ17" s="114">
        <v>2.0</v>
      </c>
      <c r="CA17" s="114">
        <v>13.0</v>
      </c>
      <c r="CB17" s="111">
        <f t="shared" si="27"/>
        <v>21</v>
      </c>
      <c r="CC17" s="111">
        <f t="shared" si="28"/>
        <v>296</v>
      </c>
      <c r="CD17" s="111">
        <f t="shared" si="29"/>
        <v>75.8974359</v>
      </c>
      <c r="CE17" s="115">
        <v>12.0</v>
      </c>
      <c r="CF17" s="115">
        <v>3.0</v>
      </c>
      <c r="CG17" s="115">
        <v>14.0</v>
      </c>
      <c r="CH17" s="108">
        <f t="shared" si="30"/>
        <v>29</v>
      </c>
      <c r="CI17" s="108">
        <f t="shared" si="31"/>
        <v>325</v>
      </c>
      <c r="CJ17" s="113"/>
      <c r="CK17" s="115">
        <v>11.0</v>
      </c>
      <c r="CL17" s="115">
        <v>1.0</v>
      </c>
      <c r="CM17" s="115">
        <v>10.0</v>
      </c>
      <c r="CN17" s="108">
        <f t="shared" si="32"/>
        <v>22</v>
      </c>
      <c r="CO17" s="108">
        <f t="shared" si="33"/>
        <v>347</v>
      </c>
      <c r="CP17" s="108">
        <f t="shared" si="34"/>
        <v>78.50678733</v>
      </c>
      <c r="CQ17" s="111">
        <f t="shared" si="35"/>
        <v>135</v>
      </c>
      <c r="CR17" s="111">
        <f t="shared" si="36"/>
        <v>212</v>
      </c>
    </row>
    <row r="18">
      <c r="A18" s="10">
        <v>13.0</v>
      </c>
      <c r="B18" s="8" t="s">
        <v>34</v>
      </c>
      <c r="C18" s="8">
        <v>11.0</v>
      </c>
      <c r="D18" s="8">
        <v>4.0</v>
      </c>
      <c r="E18" s="8">
        <v>18.0</v>
      </c>
      <c r="F18" s="8">
        <v>33.0</v>
      </c>
      <c r="G18" s="8">
        <v>91.6</v>
      </c>
      <c r="H18" s="34">
        <v>8.0</v>
      </c>
      <c r="I18" s="34">
        <v>3.0</v>
      </c>
      <c r="J18" s="34">
        <v>17.0</v>
      </c>
      <c r="K18" s="34">
        <v>28.0</v>
      </c>
      <c r="L18" s="34">
        <f t="shared" si="2"/>
        <v>61</v>
      </c>
      <c r="M18" s="34">
        <f t="shared" si="3"/>
        <v>91.04477612</v>
      </c>
      <c r="N18" s="34">
        <v>10.0</v>
      </c>
      <c r="O18" s="36">
        <v>3.0</v>
      </c>
      <c r="P18" s="36">
        <v>15.0</v>
      </c>
      <c r="Q18" s="36">
        <v>28.0</v>
      </c>
      <c r="R18" s="35">
        <f t="shared" si="4"/>
        <v>89</v>
      </c>
      <c r="S18" s="36">
        <f t="shared" si="5"/>
        <v>90.81632653</v>
      </c>
      <c r="T18" s="15">
        <v>10.0</v>
      </c>
      <c r="U18" s="15">
        <v>4.0</v>
      </c>
      <c r="V18" s="15">
        <v>13.0</v>
      </c>
      <c r="W18" s="13">
        <f t="shared" si="6"/>
        <v>27</v>
      </c>
      <c r="X18" s="13">
        <f t="shared" si="7"/>
        <v>116</v>
      </c>
      <c r="Y18" s="13">
        <f t="shared" si="8"/>
        <v>91.33858268</v>
      </c>
      <c r="Z18" s="15">
        <v>9.0</v>
      </c>
      <c r="AA18" s="15">
        <v>4.0</v>
      </c>
      <c r="AB18" s="15">
        <v>20.0</v>
      </c>
      <c r="AC18" s="15">
        <f t="shared" si="9"/>
        <v>33</v>
      </c>
      <c r="AD18" s="15">
        <f t="shared" si="10"/>
        <v>149</v>
      </c>
      <c r="AE18" s="15">
        <f t="shared" si="11"/>
        <v>91.41104294</v>
      </c>
      <c r="AF18" s="15">
        <v>7.0</v>
      </c>
      <c r="AG18" s="15">
        <v>2.0</v>
      </c>
      <c r="AH18" s="15">
        <v>6.0</v>
      </c>
      <c r="AI18" s="15">
        <v>17.0</v>
      </c>
      <c r="AJ18" s="15">
        <f t="shared" si="12"/>
        <v>166</v>
      </c>
      <c r="AK18" s="15">
        <f t="shared" si="13"/>
        <v>88.29787234</v>
      </c>
      <c r="AL18" s="15">
        <v>13.0</v>
      </c>
      <c r="AM18" s="15">
        <v>0.0</v>
      </c>
      <c r="AN18" s="15">
        <v>13.0</v>
      </c>
      <c r="AO18" s="15">
        <v>26.0</v>
      </c>
      <c r="AP18" s="15">
        <v>192.0</v>
      </c>
      <c r="AQ18" s="15">
        <v>88.47</v>
      </c>
      <c r="AR18" s="15">
        <v>3.0</v>
      </c>
      <c r="AS18" s="15">
        <v>1.0</v>
      </c>
      <c r="AT18" s="15">
        <v>5.0</v>
      </c>
      <c r="AU18" s="15">
        <v>9.0</v>
      </c>
      <c r="AV18" s="15">
        <v>201.0</v>
      </c>
      <c r="AW18" s="13">
        <f t="shared" si="14"/>
        <v>88.15789474</v>
      </c>
      <c r="AX18" s="15">
        <v>14.0</v>
      </c>
      <c r="AY18" s="15">
        <v>6.0</v>
      </c>
      <c r="AZ18" s="15">
        <v>18.0</v>
      </c>
      <c r="BA18" s="15">
        <f t="shared" si="15"/>
        <v>38</v>
      </c>
      <c r="BB18" s="13">
        <f t="shared" si="16"/>
        <v>239</v>
      </c>
      <c r="BC18" s="15">
        <f t="shared" si="17"/>
        <v>89.84962406</v>
      </c>
      <c r="BD18" s="108">
        <f t="shared" ref="BD18:BF18" si="48">C18+H18+N18+T18+Z18+AF18+AL18+AR18</f>
        <v>71</v>
      </c>
      <c r="BE18" s="108">
        <f t="shared" si="48"/>
        <v>21</v>
      </c>
      <c r="BF18" s="108">
        <f t="shared" si="48"/>
        <v>107</v>
      </c>
      <c r="BG18" s="109">
        <v>8.0</v>
      </c>
      <c r="BH18" s="109">
        <v>4.0</v>
      </c>
      <c r="BI18" s="109">
        <v>16.0</v>
      </c>
      <c r="BJ18" s="108">
        <f t="shared" si="19"/>
        <v>28</v>
      </c>
      <c r="BK18" s="108">
        <f t="shared" si="20"/>
        <v>267</v>
      </c>
      <c r="BL18" s="108">
        <f t="shared" si="21"/>
        <v>89.59731544</v>
      </c>
      <c r="BM18" s="109">
        <v>12.0</v>
      </c>
      <c r="BN18" s="109">
        <v>4.0</v>
      </c>
      <c r="BO18" s="109">
        <v>20.0</v>
      </c>
      <c r="BP18" s="109">
        <v>36.0</v>
      </c>
      <c r="BQ18" s="108">
        <f t="shared" si="22"/>
        <v>303</v>
      </c>
      <c r="BR18" s="108">
        <f t="shared" si="23"/>
        <v>90.44776119</v>
      </c>
      <c r="BS18" s="109">
        <v>9.0</v>
      </c>
      <c r="BT18" s="109">
        <v>3.0</v>
      </c>
      <c r="BU18" s="109">
        <v>21.0</v>
      </c>
      <c r="BV18" s="108">
        <f t="shared" si="24"/>
        <v>33</v>
      </c>
      <c r="BW18" s="108">
        <f t="shared" si="25"/>
        <v>336</v>
      </c>
      <c r="BX18" s="108">
        <f t="shared" si="26"/>
        <v>91.05691057</v>
      </c>
      <c r="BY18" s="110">
        <v>5.0</v>
      </c>
      <c r="BZ18" s="110">
        <v>2.0</v>
      </c>
      <c r="CA18" s="110">
        <v>9.0</v>
      </c>
      <c r="CB18" s="111">
        <f t="shared" si="27"/>
        <v>16</v>
      </c>
      <c r="CC18" s="111">
        <f t="shared" si="28"/>
        <v>352</v>
      </c>
      <c r="CD18" s="111">
        <f t="shared" si="29"/>
        <v>90.25641026</v>
      </c>
      <c r="CE18" s="109">
        <v>12.0</v>
      </c>
      <c r="CF18" s="109">
        <v>3.0</v>
      </c>
      <c r="CG18" s="109">
        <v>14.0</v>
      </c>
      <c r="CH18" s="108">
        <f t="shared" si="30"/>
        <v>29</v>
      </c>
      <c r="CI18" s="108">
        <f t="shared" si="31"/>
        <v>381</v>
      </c>
      <c r="CJ18" s="108"/>
      <c r="CK18" s="109">
        <v>11.0</v>
      </c>
      <c r="CL18" s="109">
        <v>1.0</v>
      </c>
      <c r="CM18" s="109">
        <v>10.0</v>
      </c>
      <c r="CN18" s="108">
        <f t="shared" si="32"/>
        <v>22</v>
      </c>
      <c r="CO18" s="108">
        <f t="shared" si="33"/>
        <v>403</v>
      </c>
      <c r="CP18" s="108">
        <f t="shared" si="34"/>
        <v>91.17647059</v>
      </c>
      <c r="CQ18" s="111">
        <f t="shared" si="35"/>
        <v>188</v>
      </c>
      <c r="CR18" s="111">
        <f t="shared" si="36"/>
        <v>215</v>
      </c>
    </row>
    <row r="19">
      <c r="A19" s="10">
        <v>14.0</v>
      </c>
      <c r="B19" s="8" t="s">
        <v>35</v>
      </c>
      <c r="C19" s="8">
        <v>9.0</v>
      </c>
      <c r="D19" s="8">
        <v>3.0</v>
      </c>
      <c r="E19" s="8">
        <v>16.0</v>
      </c>
      <c r="F19" s="8">
        <v>28.0</v>
      </c>
      <c r="G19" s="8">
        <v>77.7</v>
      </c>
      <c r="H19" s="34">
        <v>8.0</v>
      </c>
      <c r="I19" s="34">
        <v>4.0</v>
      </c>
      <c r="J19" s="34">
        <v>18.0</v>
      </c>
      <c r="K19" s="34">
        <v>30.0</v>
      </c>
      <c r="L19" s="34">
        <f t="shared" si="2"/>
        <v>58</v>
      </c>
      <c r="M19" s="34">
        <f t="shared" si="3"/>
        <v>86.56716418</v>
      </c>
      <c r="N19" s="34">
        <v>8.0</v>
      </c>
      <c r="O19" s="36">
        <v>3.0</v>
      </c>
      <c r="P19" s="36">
        <v>16.0</v>
      </c>
      <c r="Q19" s="36">
        <v>27.0</v>
      </c>
      <c r="R19" s="35">
        <f t="shared" si="4"/>
        <v>85</v>
      </c>
      <c r="S19" s="36">
        <f t="shared" si="5"/>
        <v>86.73469388</v>
      </c>
      <c r="T19" s="15">
        <v>6.0</v>
      </c>
      <c r="U19" s="15">
        <v>3.0</v>
      </c>
      <c r="V19" s="15">
        <v>9.0</v>
      </c>
      <c r="W19" s="13">
        <f t="shared" si="6"/>
        <v>18</v>
      </c>
      <c r="X19" s="13">
        <f t="shared" si="7"/>
        <v>103</v>
      </c>
      <c r="Y19" s="13">
        <f t="shared" si="8"/>
        <v>81.1023622</v>
      </c>
      <c r="Z19" s="15">
        <v>10.0</v>
      </c>
      <c r="AA19" s="15">
        <v>4.0</v>
      </c>
      <c r="AB19" s="15">
        <v>21.0</v>
      </c>
      <c r="AC19" s="15">
        <f t="shared" si="9"/>
        <v>35</v>
      </c>
      <c r="AD19" s="15">
        <f t="shared" si="10"/>
        <v>138</v>
      </c>
      <c r="AE19" s="15">
        <f t="shared" si="11"/>
        <v>84.66257669</v>
      </c>
      <c r="AF19" s="15">
        <v>8.0</v>
      </c>
      <c r="AG19" s="15">
        <v>2.0</v>
      </c>
      <c r="AH19" s="15">
        <v>9.0</v>
      </c>
      <c r="AI19" s="15">
        <v>19.0</v>
      </c>
      <c r="AJ19" s="15">
        <f t="shared" si="12"/>
        <v>157</v>
      </c>
      <c r="AK19" s="15">
        <f t="shared" si="13"/>
        <v>83.5106383</v>
      </c>
      <c r="AL19" s="15">
        <v>14.0</v>
      </c>
      <c r="AM19" s="15">
        <v>0.0</v>
      </c>
      <c r="AN19" s="15">
        <v>14.0</v>
      </c>
      <c r="AO19" s="15">
        <v>28.0</v>
      </c>
      <c r="AP19" s="15">
        <v>185.0</v>
      </c>
      <c r="AQ19" s="15">
        <v>85.25</v>
      </c>
      <c r="AR19" s="15">
        <v>1.0</v>
      </c>
      <c r="AS19" s="15">
        <v>0.0</v>
      </c>
      <c r="AT19" s="15">
        <v>3.0</v>
      </c>
      <c r="AU19" s="15">
        <v>4.0</v>
      </c>
      <c r="AV19" s="15">
        <v>189.0</v>
      </c>
      <c r="AW19" s="13">
        <f t="shared" si="14"/>
        <v>82.89473684</v>
      </c>
      <c r="AX19" s="15">
        <v>14.0</v>
      </c>
      <c r="AY19" s="15">
        <v>6.0</v>
      </c>
      <c r="AZ19" s="15">
        <v>18.0</v>
      </c>
      <c r="BA19" s="15">
        <f t="shared" si="15"/>
        <v>38</v>
      </c>
      <c r="BB19" s="13">
        <f t="shared" si="16"/>
        <v>227</v>
      </c>
      <c r="BC19" s="15">
        <f t="shared" si="17"/>
        <v>85.33834586</v>
      </c>
      <c r="BD19" s="108">
        <f t="shared" ref="BD19:BF19" si="49">C19+H19+N19+T19+Z19+AF19+AL19+AR19</f>
        <v>64</v>
      </c>
      <c r="BE19" s="108">
        <f t="shared" si="49"/>
        <v>19</v>
      </c>
      <c r="BF19" s="108">
        <f t="shared" si="49"/>
        <v>106</v>
      </c>
      <c r="BG19" s="109">
        <v>9.0</v>
      </c>
      <c r="BH19" s="109">
        <v>4.0</v>
      </c>
      <c r="BI19" s="109">
        <v>19.0</v>
      </c>
      <c r="BJ19" s="108">
        <f t="shared" si="19"/>
        <v>32</v>
      </c>
      <c r="BK19" s="108">
        <f t="shared" si="20"/>
        <v>259</v>
      </c>
      <c r="BL19" s="108">
        <f t="shared" si="21"/>
        <v>86.91275168</v>
      </c>
      <c r="BM19" s="109">
        <v>12.0</v>
      </c>
      <c r="BN19" s="109">
        <v>4.0</v>
      </c>
      <c r="BO19" s="109">
        <v>20.0</v>
      </c>
      <c r="BP19" s="109">
        <v>36.0</v>
      </c>
      <c r="BQ19" s="108">
        <f t="shared" si="22"/>
        <v>295</v>
      </c>
      <c r="BR19" s="108">
        <f t="shared" si="23"/>
        <v>88.05970149</v>
      </c>
      <c r="BS19" s="109">
        <v>10.0</v>
      </c>
      <c r="BT19" s="109">
        <v>3.0</v>
      </c>
      <c r="BU19" s="109">
        <v>18.0</v>
      </c>
      <c r="BV19" s="108">
        <f t="shared" si="24"/>
        <v>31</v>
      </c>
      <c r="BW19" s="108">
        <f t="shared" si="25"/>
        <v>326</v>
      </c>
      <c r="BX19" s="108">
        <f t="shared" si="26"/>
        <v>88.34688347</v>
      </c>
      <c r="BY19" s="110">
        <v>6.0</v>
      </c>
      <c r="BZ19" s="110">
        <v>2.0</v>
      </c>
      <c r="CA19" s="110">
        <v>10.0</v>
      </c>
      <c r="CB19" s="111">
        <f t="shared" si="27"/>
        <v>18</v>
      </c>
      <c r="CC19" s="111">
        <f t="shared" si="28"/>
        <v>344</v>
      </c>
      <c r="CD19" s="111">
        <f t="shared" si="29"/>
        <v>88.20512821</v>
      </c>
      <c r="CE19" s="109">
        <v>12.0</v>
      </c>
      <c r="CF19" s="109">
        <v>3.0</v>
      </c>
      <c r="CG19" s="109">
        <v>14.0</v>
      </c>
      <c r="CH19" s="108">
        <f t="shared" si="30"/>
        <v>29</v>
      </c>
      <c r="CI19" s="108">
        <f t="shared" si="31"/>
        <v>373</v>
      </c>
      <c r="CJ19" s="108"/>
      <c r="CK19" s="109">
        <v>11.0</v>
      </c>
      <c r="CL19" s="109">
        <v>1.0</v>
      </c>
      <c r="CM19" s="109">
        <v>10.0</v>
      </c>
      <c r="CN19" s="108">
        <f t="shared" si="32"/>
        <v>22</v>
      </c>
      <c r="CO19" s="108">
        <f t="shared" si="33"/>
        <v>395</v>
      </c>
      <c r="CP19" s="108">
        <f t="shared" si="34"/>
        <v>89.36651584</v>
      </c>
      <c r="CQ19" s="111">
        <f t="shared" si="35"/>
        <v>180</v>
      </c>
      <c r="CR19" s="111">
        <f t="shared" si="36"/>
        <v>215</v>
      </c>
    </row>
    <row r="20">
      <c r="A20" s="10">
        <v>15.0</v>
      </c>
      <c r="B20" s="8" t="s">
        <v>36</v>
      </c>
      <c r="C20" s="8">
        <v>9.0</v>
      </c>
      <c r="D20" s="8">
        <v>3.0</v>
      </c>
      <c r="E20" s="8">
        <v>16.0</v>
      </c>
      <c r="F20" s="8">
        <v>28.0</v>
      </c>
      <c r="G20" s="8">
        <v>77.7</v>
      </c>
      <c r="H20" s="34">
        <v>5.0</v>
      </c>
      <c r="I20" s="34">
        <v>4.0</v>
      </c>
      <c r="J20" s="34">
        <v>16.0</v>
      </c>
      <c r="K20" s="34">
        <v>25.0</v>
      </c>
      <c r="L20" s="34">
        <f t="shared" si="2"/>
        <v>53</v>
      </c>
      <c r="M20" s="34">
        <f t="shared" si="3"/>
        <v>79.10447761</v>
      </c>
      <c r="N20" s="34">
        <v>1.0</v>
      </c>
      <c r="O20" s="36">
        <v>1.0</v>
      </c>
      <c r="P20" s="36">
        <v>6.0</v>
      </c>
      <c r="Q20" s="36">
        <v>8.0</v>
      </c>
      <c r="R20" s="35">
        <f t="shared" si="4"/>
        <v>61</v>
      </c>
      <c r="S20" s="36">
        <f t="shared" si="5"/>
        <v>62.24489796</v>
      </c>
      <c r="T20" s="15">
        <v>12.0</v>
      </c>
      <c r="U20" s="15">
        <v>4.0</v>
      </c>
      <c r="V20" s="15">
        <v>13.0</v>
      </c>
      <c r="W20" s="13">
        <f t="shared" si="6"/>
        <v>29</v>
      </c>
      <c r="X20" s="13">
        <f t="shared" si="7"/>
        <v>90</v>
      </c>
      <c r="Y20" s="13">
        <f t="shared" si="8"/>
        <v>70.86614173</v>
      </c>
      <c r="Z20" s="15">
        <v>7.0</v>
      </c>
      <c r="AA20" s="15">
        <v>3.0</v>
      </c>
      <c r="AB20" s="15">
        <v>18.0</v>
      </c>
      <c r="AC20" s="15">
        <f t="shared" si="9"/>
        <v>28</v>
      </c>
      <c r="AD20" s="15">
        <f t="shared" si="10"/>
        <v>118</v>
      </c>
      <c r="AE20" s="15">
        <f t="shared" si="11"/>
        <v>72.39263804</v>
      </c>
      <c r="AF20" s="15">
        <v>8.0</v>
      </c>
      <c r="AG20" s="15">
        <v>3.0</v>
      </c>
      <c r="AH20" s="15">
        <v>14.0</v>
      </c>
      <c r="AI20" s="15">
        <v>25.0</v>
      </c>
      <c r="AJ20" s="15">
        <f t="shared" si="12"/>
        <v>143</v>
      </c>
      <c r="AK20" s="15">
        <f t="shared" si="13"/>
        <v>76.06382979</v>
      </c>
      <c r="AL20" s="15">
        <v>13.0</v>
      </c>
      <c r="AM20" s="15">
        <v>0.0</v>
      </c>
      <c r="AN20" s="15">
        <v>15.0</v>
      </c>
      <c r="AO20" s="15">
        <v>28.0</v>
      </c>
      <c r="AP20" s="15">
        <v>171.0</v>
      </c>
      <c r="AQ20" s="15">
        <v>78.8</v>
      </c>
      <c r="AR20" s="15">
        <v>3.0</v>
      </c>
      <c r="AS20" s="15">
        <v>1.0</v>
      </c>
      <c r="AT20" s="15">
        <v>7.0</v>
      </c>
      <c r="AU20" s="15">
        <v>11.0</v>
      </c>
      <c r="AV20" s="15">
        <v>182.0</v>
      </c>
      <c r="AW20" s="13">
        <f t="shared" si="14"/>
        <v>79.8245614</v>
      </c>
      <c r="AX20" s="15">
        <v>14.0</v>
      </c>
      <c r="AY20" s="15">
        <v>6.0</v>
      </c>
      <c r="AZ20" s="15">
        <v>19.0</v>
      </c>
      <c r="BA20" s="15">
        <f t="shared" si="15"/>
        <v>39</v>
      </c>
      <c r="BB20" s="13">
        <f t="shared" si="16"/>
        <v>221</v>
      </c>
      <c r="BC20" s="15">
        <f t="shared" si="17"/>
        <v>83.08270677</v>
      </c>
      <c r="BD20" s="108">
        <f t="shared" ref="BD20:BF20" si="50">C20+H20+N20+T20+Z20+AF20+AL20+AR20</f>
        <v>58</v>
      </c>
      <c r="BE20" s="108">
        <f t="shared" si="50"/>
        <v>19</v>
      </c>
      <c r="BF20" s="108">
        <f t="shared" si="50"/>
        <v>105</v>
      </c>
      <c r="BG20" s="109">
        <v>8.0</v>
      </c>
      <c r="BH20" s="109">
        <v>3.0</v>
      </c>
      <c r="BI20" s="109">
        <v>17.0</v>
      </c>
      <c r="BJ20" s="108">
        <f t="shared" si="19"/>
        <v>28</v>
      </c>
      <c r="BK20" s="108">
        <f t="shared" si="20"/>
        <v>249</v>
      </c>
      <c r="BL20" s="108">
        <f t="shared" si="21"/>
        <v>83.55704698</v>
      </c>
      <c r="BM20" s="109">
        <v>13.0</v>
      </c>
      <c r="BN20" s="109">
        <v>3.0</v>
      </c>
      <c r="BO20" s="109">
        <v>15.0</v>
      </c>
      <c r="BP20" s="109">
        <v>31.0</v>
      </c>
      <c r="BQ20" s="108">
        <f t="shared" si="22"/>
        <v>280</v>
      </c>
      <c r="BR20" s="108">
        <f t="shared" si="23"/>
        <v>83.58208955</v>
      </c>
      <c r="BS20" s="109">
        <v>9.0</v>
      </c>
      <c r="BT20" s="109">
        <v>2.0</v>
      </c>
      <c r="BU20" s="109">
        <v>19.0</v>
      </c>
      <c r="BV20" s="108">
        <f t="shared" si="24"/>
        <v>30</v>
      </c>
      <c r="BW20" s="108">
        <f t="shared" si="25"/>
        <v>310</v>
      </c>
      <c r="BX20" s="108">
        <f t="shared" si="26"/>
        <v>84.01084011</v>
      </c>
      <c r="BY20" s="110">
        <v>5.0</v>
      </c>
      <c r="BZ20" s="110">
        <v>2.0</v>
      </c>
      <c r="CA20" s="110">
        <v>10.0</v>
      </c>
      <c r="CB20" s="111">
        <f t="shared" si="27"/>
        <v>17</v>
      </c>
      <c r="CC20" s="111">
        <f t="shared" si="28"/>
        <v>327</v>
      </c>
      <c r="CD20" s="111">
        <f t="shared" si="29"/>
        <v>83.84615385</v>
      </c>
      <c r="CE20" s="109">
        <v>9.0</v>
      </c>
      <c r="CF20" s="109">
        <v>3.0</v>
      </c>
      <c r="CG20" s="109">
        <v>14.0</v>
      </c>
      <c r="CH20" s="108">
        <f t="shared" si="30"/>
        <v>26</v>
      </c>
      <c r="CI20" s="108">
        <f t="shared" si="31"/>
        <v>353</v>
      </c>
      <c r="CJ20" s="108"/>
      <c r="CK20" s="109">
        <v>6.0</v>
      </c>
      <c r="CL20" s="109">
        <v>1.0</v>
      </c>
      <c r="CM20" s="109">
        <v>8.0</v>
      </c>
      <c r="CN20" s="108">
        <f t="shared" si="32"/>
        <v>15</v>
      </c>
      <c r="CO20" s="108">
        <f t="shared" si="33"/>
        <v>368</v>
      </c>
      <c r="CP20" s="108">
        <f t="shared" si="34"/>
        <v>83.25791855</v>
      </c>
      <c r="CQ20" s="111">
        <f t="shared" si="35"/>
        <v>161</v>
      </c>
      <c r="CR20" s="111">
        <f t="shared" si="36"/>
        <v>207</v>
      </c>
    </row>
    <row r="21">
      <c r="A21" s="10">
        <v>16.0</v>
      </c>
      <c r="B21" s="8" t="s">
        <v>37</v>
      </c>
      <c r="C21" s="8">
        <v>10.0</v>
      </c>
      <c r="D21" s="8">
        <v>3.0</v>
      </c>
      <c r="E21" s="8">
        <v>17.0</v>
      </c>
      <c r="F21" s="8">
        <v>30.0</v>
      </c>
      <c r="G21" s="8">
        <v>83.3</v>
      </c>
      <c r="H21" s="34">
        <v>7.0</v>
      </c>
      <c r="I21" s="34">
        <v>4.0</v>
      </c>
      <c r="J21" s="34">
        <v>17.0</v>
      </c>
      <c r="K21" s="34">
        <v>28.0</v>
      </c>
      <c r="L21" s="34">
        <f t="shared" si="2"/>
        <v>58</v>
      </c>
      <c r="M21" s="34">
        <f t="shared" si="3"/>
        <v>86.56716418</v>
      </c>
      <c r="N21" s="34">
        <v>8.0</v>
      </c>
      <c r="O21" s="36">
        <v>3.0</v>
      </c>
      <c r="P21" s="36">
        <v>17.0</v>
      </c>
      <c r="Q21" s="36">
        <v>28.0</v>
      </c>
      <c r="R21" s="35">
        <f t="shared" si="4"/>
        <v>86</v>
      </c>
      <c r="S21" s="36">
        <f t="shared" si="5"/>
        <v>87.75510204</v>
      </c>
      <c r="T21" s="15">
        <v>9.0</v>
      </c>
      <c r="U21" s="15">
        <v>4.0</v>
      </c>
      <c r="V21" s="15">
        <v>11.0</v>
      </c>
      <c r="W21" s="13">
        <f t="shared" si="6"/>
        <v>24</v>
      </c>
      <c r="X21" s="13">
        <f t="shared" si="7"/>
        <v>110</v>
      </c>
      <c r="Y21" s="13">
        <f t="shared" si="8"/>
        <v>86.61417323</v>
      </c>
      <c r="Z21" s="15">
        <v>8.0</v>
      </c>
      <c r="AA21" s="15">
        <v>4.0</v>
      </c>
      <c r="AB21" s="15">
        <v>16.0</v>
      </c>
      <c r="AC21" s="15">
        <f t="shared" si="9"/>
        <v>28</v>
      </c>
      <c r="AD21" s="15">
        <f t="shared" si="10"/>
        <v>138</v>
      </c>
      <c r="AE21" s="15">
        <f t="shared" si="11"/>
        <v>84.66257669</v>
      </c>
      <c r="AF21" s="15">
        <v>8.0</v>
      </c>
      <c r="AG21" s="15">
        <v>3.0</v>
      </c>
      <c r="AH21" s="15">
        <v>11.0</v>
      </c>
      <c r="AI21" s="15">
        <v>22.0</v>
      </c>
      <c r="AJ21" s="15">
        <f t="shared" si="12"/>
        <v>160</v>
      </c>
      <c r="AK21" s="15">
        <f t="shared" si="13"/>
        <v>85.10638298</v>
      </c>
      <c r="AL21" s="15">
        <v>10.0</v>
      </c>
      <c r="AM21" s="15">
        <v>0.0</v>
      </c>
      <c r="AN21" s="15">
        <v>15.0</v>
      </c>
      <c r="AO21" s="15">
        <v>25.0</v>
      </c>
      <c r="AP21" s="15">
        <v>185.0</v>
      </c>
      <c r="AQ21" s="15">
        <v>85.25</v>
      </c>
      <c r="AR21" s="15">
        <v>3.0</v>
      </c>
      <c r="AS21" s="15">
        <v>1.0</v>
      </c>
      <c r="AT21" s="15">
        <v>7.0</v>
      </c>
      <c r="AU21" s="15">
        <v>11.0</v>
      </c>
      <c r="AV21" s="15">
        <v>196.0</v>
      </c>
      <c r="AW21" s="13">
        <f t="shared" si="14"/>
        <v>85.96491228</v>
      </c>
      <c r="AX21" s="15">
        <v>12.0</v>
      </c>
      <c r="AY21" s="15">
        <v>6.0</v>
      </c>
      <c r="AZ21" s="15">
        <v>18.0</v>
      </c>
      <c r="BA21" s="15">
        <f t="shared" si="15"/>
        <v>36</v>
      </c>
      <c r="BB21" s="13">
        <f t="shared" si="16"/>
        <v>232</v>
      </c>
      <c r="BC21" s="15">
        <f t="shared" si="17"/>
        <v>87.21804511</v>
      </c>
      <c r="BD21" s="108">
        <f t="shared" ref="BD21:BF21" si="51">C21+H21+N21+T21+Z21+AF21+AL21+AR21</f>
        <v>63</v>
      </c>
      <c r="BE21" s="108">
        <f t="shared" si="51"/>
        <v>22</v>
      </c>
      <c r="BF21" s="108">
        <f t="shared" si="51"/>
        <v>111</v>
      </c>
      <c r="BG21" s="109">
        <v>7.0</v>
      </c>
      <c r="BH21" s="109">
        <v>4.0</v>
      </c>
      <c r="BI21" s="109">
        <v>19.0</v>
      </c>
      <c r="BJ21" s="108">
        <f t="shared" si="19"/>
        <v>30</v>
      </c>
      <c r="BK21" s="108">
        <f t="shared" si="20"/>
        <v>262</v>
      </c>
      <c r="BL21" s="108">
        <f t="shared" si="21"/>
        <v>87.91946309</v>
      </c>
      <c r="BM21" s="109">
        <v>13.0</v>
      </c>
      <c r="BN21" s="109">
        <v>4.0</v>
      </c>
      <c r="BO21" s="109">
        <v>20.0</v>
      </c>
      <c r="BP21" s="109">
        <v>37.0</v>
      </c>
      <c r="BQ21" s="108">
        <f t="shared" si="22"/>
        <v>299</v>
      </c>
      <c r="BR21" s="108">
        <f t="shared" si="23"/>
        <v>89.25373134</v>
      </c>
      <c r="BS21" s="109">
        <v>7.0</v>
      </c>
      <c r="BT21" s="109">
        <v>3.0</v>
      </c>
      <c r="BU21" s="109">
        <v>18.0</v>
      </c>
      <c r="BV21" s="108">
        <f t="shared" si="24"/>
        <v>28</v>
      </c>
      <c r="BW21" s="108">
        <f t="shared" si="25"/>
        <v>327</v>
      </c>
      <c r="BX21" s="108">
        <f t="shared" si="26"/>
        <v>88.61788618</v>
      </c>
      <c r="BY21" s="110">
        <v>5.0</v>
      </c>
      <c r="BZ21" s="110">
        <v>1.0</v>
      </c>
      <c r="CA21" s="110">
        <v>6.0</v>
      </c>
      <c r="CB21" s="111">
        <f t="shared" si="27"/>
        <v>12</v>
      </c>
      <c r="CC21" s="111">
        <f t="shared" si="28"/>
        <v>339</v>
      </c>
      <c r="CD21" s="111">
        <f t="shared" si="29"/>
        <v>86.92307692</v>
      </c>
      <c r="CE21" s="109">
        <v>12.0</v>
      </c>
      <c r="CF21" s="109">
        <v>3.0</v>
      </c>
      <c r="CG21" s="109">
        <v>14.0</v>
      </c>
      <c r="CH21" s="108">
        <f t="shared" si="30"/>
        <v>29</v>
      </c>
      <c r="CI21" s="108">
        <f t="shared" si="31"/>
        <v>368</v>
      </c>
      <c r="CJ21" s="108"/>
      <c r="CK21" s="109">
        <v>11.0</v>
      </c>
      <c r="CL21" s="109">
        <v>1.0</v>
      </c>
      <c r="CM21" s="109">
        <v>9.0</v>
      </c>
      <c r="CN21" s="108">
        <f t="shared" si="32"/>
        <v>21</v>
      </c>
      <c r="CO21" s="108">
        <f t="shared" si="33"/>
        <v>389</v>
      </c>
      <c r="CP21" s="108">
        <f t="shared" si="34"/>
        <v>88.00904977</v>
      </c>
      <c r="CQ21" s="111">
        <f t="shared" si="35"/>
        <v>174</v>
      </c>
      <c r="CR21" s="111">
        <f t="shared" si="36"/>
        <v>215</v>
      </c>
    </row>
    <row r="22">
      <c r="A22" s="10">
        <v>17.0</v>
      </c>
      <c r="B22" s="8" t="s">
        <v>38</v>
      </c>
      <c r="C22" s="8">
        <v>6.0</v>
      </c>
      <c r="D22" s="8">
        <v>2.0</v>
      </c>
      <c r="E22" s="8">
        <v>18.0</v>
      </c>
      <c r="F22" s="8">
        <v>26.0</v>
      </c>
      <c r="G22" s="39">
        <v>72.2</v>
      </c>
      <c r="H22" s="34">
        <v>6.0</v>
      </c>
      <c r="I22" s="34">
        <v>4.0</v>
      </c>
      <c r="J22" s="34">
        <v>16.0</v>
      </c>
      <c r="K22" s="34">
        <v>24.0</v>
      </c>
      <c r="L22" s="34">
        <f t="shared" si="2"/>
        <v>50</v>
      </c>
      <c r="M22" s="112">
        <f t="shared" si="3"/>
        <v>74.62686567</v>
      </c>
      <c r="N22" s="34">
        <v>6.0</v>
      </c>
      <c r="O22" s="36">
        <v>2.0</v>
      </c>
      <c r="P22" s="36">
        <v>9.0</v>
      </c>
      <c r="Q22" s="36">
        <v>17.0</v>
      </c>
      <c r="R22" s="35">
        <f t="shared" si="4"/>
        <v>67</v>
      </c>
      <c r="S22" s="36">
        <f t="shared" si="5"/>
        <v>68.36734694</v>
      </c>
      <c r="T22" s="15">
        <v>7.0</v>
      </c>
      <c r="U22" s="15">
        <v>3.0</v>
      </c>
      <c r="V22" s="15">
        <v>6.0</v>
      </c>
      <c r="W22" s="13">
        <f t="shared" si="6"/>
        <v>16</v>
      </c>
      <c r="X22" s="13">
        <f t="shared" si="7"/>
        <v>83</v>
      </c>
      <c r="Y22" s="13">
        <f t="shared" si="8"/>
        <v>65.35433071</v>
      </c>
      <c r="Z22" s="15">
        <v>9.0</v>
      </c>
      <c r="AA22" s="15">
        <v>1.0</v>
      </c>
      <c r="AB22" s="15">
        <v>15.0</v>
      </c>
      <c r="AC22" s="15">
        <f t="shared" si="9"/>
        <v>25</v>
      </c>
      <c r="AD22" s="15">
        <f t="shared" si="10"/>
        <v>108</v>
      </c>
      <c r="AE22" s="15">
        <f t="shared" si="11"/>
        <v>66.25766871</v>
      </c>
      <c r="AF22" s="15">
        <v>8.0</v>
      </c>
      <c r="AG22" s="15">
        <v>2.0</v>
      </c>
      <c r="AH22" s="15">
        <v>7.0</v>
      </c>
      <c r="AI22" s="15">
        <v>17.0</v>
      </c>
      <c r="AJ22" s="15">
        <f t="shared" si="12"/>
        <v>125</v>
      </c>
      <c r="AK22" s="42">
        <f t="shared" si="13"/>
        <v>66.4893617</v>
      </c>
      <c r="AL22" s="42">
        <v>2.0</v>
      </c>
      <c r="AM22" s="42">
        <v>0.0</v>
      </c>
      <c r="AN22" s="42">
        <v>2.0</v>
      </c>
      <c r="AO22" s="42">
        <v>4.0</v>
      </c>
      <c r="AP22" s="42">
        <v>129.0</v>
      </c>
      <c r="AQ22" s="42">
        <v>59.44</v>
      </c>
      <c r="AR22" s="42">
        <v>1.0</v>
      </c>
      <c r="AS22" s="42">
        <v>0.0</v>
      </c>
      <c r="AT22" s="42">
        <v>2.0</v>
      </c>
      <c r="AU22" s="42">
        <v>3.0</v>
      </c>
      <c r="AV22" s="42">
        <v>132.0</v>
      </c>
      <c r="AW22" s="13">
        <f t="shared" si="14"/>
        <v>57.89473684</v>
      </c>
      <c r="AX22" s="15">
        <v>11.0</v>
      </c>
      <c r="AY22" s="42">
        <v>6.0</v>
      </c>
      <c r="AZ22" s="42">
        <v>8.0</v>
      </c>
      <c r="BA22" s="15">
        <f t="shared" si="15"/>
        <v>25</v>
      </c>
      <c r="BB22" s="13">
        <f t="shared" si="16"/>
        <v>157</v>
      </c>
      <c r="BC22" s="15">
        <f t="shared" si="17"/>
        <v>59.02255639</v>
      </c>
      <c r="BD22" s="108">
        <f t="shared" ref="BD22:BF22" si="52">C22+H22+N22+T22+Z22+AF22+AL22+AR22</f>
        <v>45</v>
      </c>
      <c r="BE22" s="108">
        <f t="shared" si="52"/>
        <v>14</v>
      </c>
      <c r="BF22" s="108">
        <f t="shared" si="52"/>
        <v>75</v>
      </c>
      <c r="BG22" s="109">
        <v>6.0</v>
      </c>
      <c r="BH22" s="109">
        <v>1.0</v>
      </c>
      <c r="BI22" s="109">
        <v>12.0</v>
      </c>
      <c r="BJ22" s="108">
        <f t="shared" si="19"/>
        <v>19</v>
      </c>
      <c r="BK22" s="108">
        <f t="shared" si="20"/>
        <v>176</v>
      </c>
      <c r="BL22" s="108">
        <f t="shared" si="21"/>
        <v>59.06040268</v>
      </c>
      <c r="BM22" s="109">
        <v>6.0</v>
      </c>
      <c r="BN22" s="109">
        <v>1.0</v>
      </c>
      <c r="BO22" s="109">
        <v>8.0</v>
      </c>
      <c r="BP22" s="109">
        <v>15.0</v>
      </c>
      <c r="BQ22" s="108">
        <f t="shared" si="22"/>
        <v>191</v>
      </c>
      <c r="BR22" s="113">
        <f t="shared" si="23"/>
        <v>57.01492537</v>
      </c>
      <c r="BS22" s="109">
        <v>4.0</v>
      </c>
      <c r="BT22" s="109">
        <v>1.0</v>
      </c>
      <c r="BU22" s="109">
        <v>3.0</v>
      </c>
      <c r="BV22" s="108">
        <f t="shared" si="24"/>
        <v>8</v>
      </c>
      <c r="BW22" s="108">
        <f t="shared" si="25"/>
        <v>199</v>
      </c>
      <c r="BX22" s="113">
        <f t="shared" si="26"/>
        <v>53.9295393</v>
      </c>
      <c r="BY22" s="114">
        <v>4.0</v>
      </c>
      <c r="BZ22" s="114">
        <v>0.0</v>
      </c>
      <c r="CA22" s="114">
        <v>7.0</v>
      </c>
      <c r="CB22" s="111">
        <f t="shared" si="27"/>
        <v>11</v>
      </c>
      <c r="CC22" s="111">
        <f t="shared" si="28"/>
        <v>210</v>
      </c>
      <c r="CD22" s="111">
        <f t="shared" si="29"/>
        <v>53.84615385</v>
      </c>
      <c r="CE22" s="115">
        <v>8.0</v>
      </c>
      <c r="CF22" s="115">
        <v>2.0</v>
      </c>
      <c r="CG22" s="115">
        <v>12.0</v>
      </c>
      <c r="CH22" s="108">
        <f t="shared" si="30"/>
        <v>22</v>
      </c>
      <c r="CI22" s="108">
        <f t="shared" si="31"/>
        <v>232</v>
      </c>
      <c r="CJ22" s="113"/>
      <c r="CK22" s="115">
        <v>11.0</v>
      </c>
      <c r="CL22" s="115">
        <v>1.0</v>
      </c>
      <c r="CM22" s="115">
        <v>9.0</v>
      </c>
      <c r="CN22" s="108">
        <f t="shared" si="32"/>
        <v>21</v>
      </c>
      <c r="CO22" s="108">
        <f t="shared" si="33"/>
        <v>253</v>
      </c>
      <c r="CP22" s="108">
        <f t="shared" si="34"/>
        <v>57.239819</v>
      </c>
      <c r="CQ22" s="111">
        <f t="shared" si="35"/>
        <v>119</v>
      </c>
      <c r="CR22" s="111">
        <f t="shared" si="36"/>
        <v>134</v>
      </c>
    </row>
    <row r="23">
      <c r="A23" s="10">
        <v>18.0</v>
      </c>
      <c r="B23" s="8" t="s">
        <v>39</v>
      </c>
      <c r="C23" s="8">
        <v>10.0</v>
      </c>
      <c r="D23" s="8">
        <v>3.0</v>
      </c>
      <c r="E23" s="8">
        <v>16.0</v>
      </c>
      <c r="F23" s="8">
        <v>29.0</v>
      </c>
      <c r="G23" s="8">
        <v>80.5</v>
      </c>
      <c r="H23" s="34">
        <v>8.0</v>
      </c>
      <c r="I23" s="34">
        <v>4.0</v>
      </c>
      <c r="J23" s="34">
        <v>19.0</v>
      </c>
      <c r="K23" s="34">
        <v>31.0</v>
      </c>
      <c r="L23" s="34">
        <f t="shared" si="2"/>
        <v>60</v>
      </c>
      <c r="M23" s="34">
        <f t="shared" si="3"/>
        <v>89.55223881</v>
      </c>
      <c r="N23" s="34">
        <v>10.0</v>
      </c>
      <c r="O23" s="36">
        <v>3.0</v>
      </c>
      <c r="P23" s="36">
        <v>17.0</v>
      </c>
      <c r="Q23" s="36">
        <v>30.0</v>
      </c>
      <c r="R23" s="35">
        <f t="shared" si="4"/>
        <v>90</v>
      </c>
      <c r="S23" s="36">
        <f t="shared" si="5"/>
        <v>91.83673469</v>
      </c>
      <c r="T23" s="15">
        <v>12.0</v>
      </c>
      <c r="U23" s="15">
        <v>4.0</v>
      </c>
      <c r="V23" s="15">
        <v>13.0</v>
      </c>
      <c r="W23" s="13">
        <f t="shared" si="6"/>
        <v>29</v>
      </c>
      <c r="X23" s="13">
        <f t="shared" si="7"/>
        <v>119</v>
      </c>
      <c r="Y23" s="13">
        <f t="shared" si="8"/>
        <v>93.7007874</v>
      </c>
      <c r="Z23" s="15">
        <v>9.0</v>
      </c>
      <c r="AA23" s="15">
        <v>3.0</v>
      </c>
      <c r="AB23" s="15">
        <v>16.0</v>
      </c>
      <c r="AC23" s="15">
        <f t="shared" si="9"/>
        <v>28</v>
      </c>
      <c r="AD23" s="15">
        <f t="shared" si="10"/>
        <v>147</v>
      </c>
      <c r="AE23" s="15">
        <f t="shared" si="11"/>
        <v>90.18404908</v>
      </c>
      <c r="AF23" s="15">
        <v>8.0</v>
      </c>
      <c r="AG23" s="15">
        <v>2.0</v>
      </c>
      <c r="AH23" s="15">
        <v>13.0</v>
      </c>
      <c r="AI23" s="15">
        <v>23.0</v>
      </c>
      <c r="AJ23" s="15">
        <f t="shared" si="12"/>
        <v>170</v>
      </c>
      <c r="AK23" s="15">
        <f t="shared" si="13"/>
        <v>90.42553191</v>
      </c>
      <c r="AL23" s="15">
        <v>13.0</v>
      </c>
      <c r="AM23" s="15">
        <v>0.0</v>
      </c>
      <c r="AN23" s="15">
        <v>15.0</v>
      </c>
      <c r="AO23" s="15">
        <v>28.0</v>
      </c>
      <c r="AP23" s="15">
        <v>198.0</v>
      </c>
      <c r="AQ23" s="15">
        <v>91.24</v>
      </c>
      <c r="AR23" s="15">
        <v>2.0</v>
      </c>
      <c r="AS23" s="15">
        <v>1.0</v>
      </c>
      <c r="AT23" s="15">
        <v>4.0</v>
      </c>
      <c r="AU23" s="15">
        <v>7.0</v>
      </c>
      <c r="AV23" s="15">
        <v>205.0</v>
      </c>
      <c r="AW23" s="13">
        <f t="shared" si="14"/>
        <v>89.9122807</v>
      </c>
      <c r="AX23" s="15">
        <v>14.0</v>
      </c>
      <c r="AY23" s="15">
        <v>6.0</v>
      </c>
      <c r="AZ23" s="15">
        <v>18.0</v>
      </c>
      <c r="BA23" s="15">
        <f t="shared" si="15"/>
        <v>38</v>
      </c>
      <c r="BB23" s="13">
        <f t="shared" si="16"/>
        <v>243</v>
      </c>
      <c r="BC23" s="15">
        <f t="shared" si="17"/>
        <v>91.35338346</v>
      </c>
      <c r="BD23" s="108">
        <f t="shared" ref="BD23:BF23" si="53">C23+H23+N23+T23+Z23+AF23+AL23+AR23</f>
        <v>72</v>
      </c>
      <c r="BE23" s="108">
        <f t="shared" si="53"/>
        <v>20</v>
      </c>
      <c r="BF23" s="108">
        <f t="shared" si="53"/>
        <v>113</v>
      </c>
      <c r="BG23" s="109">
        <v>9.0</v>
      </c>
      <c r="BH23" s="109">
        <v>4.0</v>
      </c>
      <c r="BI23" s="109">
        <v>16.0</v>
      </c>
      <c r="BJ23" s="108">
        <f t="shared" si="19"/>
        <v>29</v>
      </c>
      <c r="BK23" s="108">
        <f t="shared" si="20"/>
        <v>272</v>
      </c>
      <c r="BL23" s="108">
        <f t="shared" si="21"/>
        <v>91.27516779</v>
      </c>
      <c r="BM23" s="109">
        <v>11.0</v>
      </c>
      <c r="BN23" s="109">
        <v>3.0</v>
      </c>
      <c r="BO23" s="109">
        <v>18.0</v>
      </c>
      <c r="BP23" s="109">
        <v>32.0</v>
      </c>
      <c r="BQ23" s="108">
        <f t="shared" si="22"/>
        <v>304</v>
      </c>
      <c r="BR23" s="108">
        <f t="shared" si="23"/>
        <v>90.74626866</v>
      </c>
      <c r="BS23" s="109">
        <v>10.0</v>
      </c>
      <c r="BT23" s="109">
        <v>3.0</v>
      </c>
      <c r="BU23" s="109">
        <v>18.0</v>
      </c>
      <c r="BV23" s="108">
        <f t="shared" si="24"/>
        <v>31</v>
      </c>
      <c r="BW23" s="108">
        <f t="shared" si="25"/>
        <v>335</v>
      </c>
      <c r="BX23" s="108">
        <f t="shared" si="26"/>
        <v>90.78590786</v>
      </c>
      <c r="BY23" s="110">
        <v>6.0</v>
      </c>
      <c r="BZ23" s="110">
        <v>2.0</v>
      </c>
      <c r="CA23" s="110">
        <v>13.0</v>
      </c>
      <c r="CB23" s="111">
        <f t="shared" si="27"/>
        <v>21</v>
      </c>
      <c r="CC23" s="111">
        <f t="shared" si="28"/>
        <v>356</v>
      </c>
      <c r="CD23" s="111">
        <f t="shared" si="29"/>
        <v>91.28205128</v>
      </c>
      <c r="CE23" s="109">
        <v>12.0</v>
      </c>
      <c r="CF23" s="109">
        <v>2.0</v>
      </c>
      <c r="CG23" s="109">
        <v>12.0</v>
      </c>
      <c r="CH23" s="108">
        <f t="shared" si="30"/>
        <v>26</v>
      </c>
      <c r="CI23" s="108">
        <f t="shared" si="31"/>
        <v>382</v>
      </c>
      <c r="CJ23" s="108"/>
      <c r="CK23" s="109">
        <v>11.0</v>
      </c>
      <c r="CL23" s="109">
        <v>1.0</v>
      </c>
      <c r="CM23" s="109">
        <v>9.0</v>
      </c>
      <c r="CN23" s="108">
        <f t="shared" si="32"/>
        <v>21</v>
      </c>
      <c r="CO23" s="108">
        <f t="shared" si="33"/>
        <v>403</v>
      </c>
      <c r="CP23" s="108">
        <f t="shared" si="34"/>
        <v>91.17647059</v>
      </c>
      <c r="CQ23" s="111">
        <f t="shared" si="35"/>
        <v>186</v>
      </c>
      <c r="CR23" s="111">
        <f t="shared" si="36"/>
        <v>217</v>
      </c>
    </row>
    <row r="24">
      <c r="A24" s="10">
        <v>19.0</v>
      </c>
      <c r="B24" s="8" t="s">
        <v>40</v>
      </c>
      <c r="C24" s="8">
        <v>11.0</v>
      </c>
      <c r="D24" s="8">
        <v>4.0</v>
      </c>
      <c r="E24" s="8">
        <v>16.0</v>
      </c>
      <c r="F24" s="8">
        <v>31.0</v>
      </c>
      <c r="G24" s="8">
        <v>86.1</v>
      </c>
      <c r="H24" s="34">
        <v>3.0</v>
      </c>
      <c r="I24" s="34">
        <v>3.0</v>
      </c>
      <c r="J24" s="34">
        <v>12.0</v>
      </c>
      <c r="K24" s="34">
        <v>18.0</v>
      </c>
      <c r="L24" s="34">
        <f t="shared" si="2"/>
        <v>49</v>
      </c>
      <c r="M24" s="112">
        <f t="shared" si="3"/>
        <v>73.13432836</v>
      </c>
      <c r="N24" s="34">
        <v>8.0</v>
      </c>
      <c r="O24" s="36">
        <v>0.0</v>
      </c>
      <c r="P24" s="36">
        <v>15.0</v>
      </c>
      <c r="Q24" s="36">
        <v>23.0</v>
      </c>
      <c r="R24" s="36">
        <v>72.0</v>
      </c>
      <c r="S24" s="36">
        <f t="shared" si="5"/>
        <v>73.46938776</v>
      </c>
      <c r="T24" s="15">
        <v>12.0</v>
      </c>
      <c r="U24" s="15">
        <v>4.0</v>
      </c>
      <c r="V24" s="15">
        <v>13.0</v>
      </c>
      <c r="W24" s="13">
        <f t="shared" si="6"/>
        <v>29</v>
      </c>
      <c r="X24" s="15">
        <v>101.0</v>
      </c>
      <c r="Y24" s="13">
        <f t="shared" si="8"/>
        <v>79.52755906</v>
      </c>
      <c r="Z24" s="15">
        <v>11.0</v>
      </c>
      <c r="AA24" s="15">
        <v>4.0</v>
      </c>
      <c r="AB24" s="15">
        <v>18.0</v>
      </c>
      <c r="AC24" s="15">
        <v>33.0</v>
      </c>
      <c r="AD24" s="15">
        <v>134.0</v>
      </c>
      <c r="AE24" s="15">
        <f t="shared" si="11"/>
        <v>82.20858896</v>
      </c>
      <c r="AF24" s="15">
        <v>6.0</v>
      </c>
      <c r="AG24" s="15">
        <v>3.0</v>
      </c>
      <c r="AH24" s="15">
        <v>11.0</v>
      </c>
      <c r="AI24" s="15">
        <v>20.0</v>
      </c>
      <c r="AJ24" s="15">
        <f t="shared" si="12"/>
        <v>154</v>
      </c>
      <c r="AK24" s="42">
        <f t="shared" si="13"/>
        <v>81.91489362</v>
      </c>
      <c r="AL24" s="42">
        <v>11.0</v>
      </c>
      <c r="AM24" s="42">
        <v>0.0</v>
      </c>
      <c r="AN24" s="42">
        <v>10.0</v>
      </c>
      <c r="AO24" s="42">
        <v>21.0</v>
      </c>
      <c r="AP24" s="42">
        <v>175.0</v>
      </c>
      <c r="AQ24" s="42">
        <v>80.64</v>
      </c>
      <c r="AR24" s="42">
        <v>2.0</v>
      </c>
      <c r="AS24" s="42">
        <v>0.0</v>
      </c>
      <c r="AT24" s="42">
        <v>2.0</v>
      </c>
      <c r="AU24" s="42">
        <v>4.0</v>
      </c>
      <c r="AV24" s="42">
        <v>179.0</v>
      </c>
      <c r="AW24" s="13">
        <f t="shared" si="14"/>
        <v>78.50877193</v>
      </c>
      <c r="AX24" s="15">
        <v>13.0</v>
      </c>
      <c r="AY24" s="42">
        <v>4.0</v>
      </c>
      <c r="AZ24" s="42">
        <v>12.0</v>
      </c>
      <c r="BA24" s="15">
        <f t="shared" si="15"/>
        <v>29</v>
      </c>
      <c r="BB24" s="13">
        <f t="shared" si="16"/>
        <v>208</v>
      </c>
      <c r="BC24" s="15">
        <f t="shared" si="17"/>
        <v>78.19548872</v>
      </c>
      <c r="BD24" s="108">
        <f t="shared" ref="BD24:BF24" si="54">C24+H24+N24+T24+Z24+AF24+AL24+AR24</f>
        <v>64</v>
      </c>
      <c r="BE24" s="108">
        <f t="shared" si="54"/>
        <v>18</v>
      </c>
      <c r="BF24" s="108">
        <f t="shared" si="54"/>
        <v>97</v>
      </c>
      <c r="BG24" s="109">
        <v>6.0</v>
      </c>
      <c r="BH24" s="109">
        <v>0.0</v>
      </c>
      <c r="BI24" s="109">
        <v>9.0</v>
      </c>
      <c r="BJ24" s="108">
        <f t="shared" si="19"/>
        <v>15</v>
      </c>
      <c r="BK24" s="108">
        <f t="shared" si="20"/>
        <v>223</v>
      </c>
      <c r="BL24" s="108">
        <f t="shared" si="21"/>
        <v>74.83221477</v>
      </c>
      <c r="BM24" s="109">
        <v>11.0</v>
      </c>
      <c r="BN24" s="109">
        <v>1.0</v>
      </c>
      <c r="BO24" s="109">
        <v>8.0</v>
      </c>
      <c r="BP24" s="109">
        <v>20.0</v>
      </c>
      <c r="BQ24" s="108">
        <f t="shared" si="22"/>
        <v>243</v>
      </c>
      <c r="BR24" s="113">
        <f t="shared" si="23"/>
        <v>72.53731343</v>
      </c>
      <c r="BS24" s="109">
        <v>9.0</v>
      </c>
      <c r="BT24" s="109">
        <v>2.0</v>
      </c>
      <c r="BU24" s="109">
        <v>16.0</v>
      </c>
      <c r="BV24" s="108">
        <f t="shared" si="24"/>
        <v>27</v>
      </c>
      <c r="BW24" s="108">
        <f t="shared" si="25"/>
        <v>270</v>
      </c>
      <c r="BX24" s="113">
        <f t="shared" si="26"/>
        <v>73.17073171</v>
      </c>
      <c r="BY24" s="114">
        <v>5.0</v>
      </c>
      <c r="BZ24" s="114">
        <v>1.0</v>
      </c>
      <c r="CA24" s="114">
        <v>9.0</v>
      </c>
      <c r="CB24" s="111">
        <f t="shared" si="27"/>
        <v>15</v>
      </c>
      <c r="CC24" s="111">
        <f t="shared" si="28"/>
        <v>285</v>
      </c>
      <c r="CD24" s="111">
        <f t="shared" si="29"/>
        <v>73.07692308</v>
      </c>
      <c r="CE24" s="115">
        <v>11.0</v>
      </c>
      <c r="CF24" s="115">
        <v>2.0</v>
      </c>
      <c r="CG24" s="115">
        <v>12.0</v>
      </c>
      <c r="CH24" s="108">
        <f t="shared" si="30"/>
        <v>25</v>
      </c>
      <c r="CI24" s="108">
        <f t="shared" si="31"/>
        <v>310</v>
      </c>
      <c r="CJ24" s="113"/>
      <c r="CK24" s="115">
        <v>11.0</v>
      </c>
      <c r="CL24" s="115">
        <v>1.0</v>
      </c>
      <c r="CM24" s="115">
        <v>6.0</v>
      </c>
      <c r="CN24" s="108">
        <f t="shared" si="32"/>
        <v>18</v>
      </c>
      <c r="CO24" s="108">
        <f t="shared" si="33"/>
        <v>328</v>
      </c>
      <c r="CP24" s="108">
        <f t="shared" si="34"/>
        <v>74.2081448</v>
      </c>
      <c r="CQ24" s="111">
        <f t="shared" si="35"/>
        <v>159</v>
      </c>
      <c r="CR24" s="111">
        <f t="shared" si="36"/>
        <v>169</v>
      </c>
    </row>
    <row r="25">
      <c r="A25" s="10">
        <v>20.0</v>
      </c>
      <c r="B25" s="8" t="s">
        <v>41</v>
      </c>
      <c r="C25" s="8">
        <v>11.0</v>
      </c>
      <c r="D25" s="8">
        <v>4.0</v>
      </c>
      <c r="E25" s="8">
        <v>21.0</v>
      </c>
      <c r="F25" s="8">
        <v>36.0</v>
      </c>
      <c r="G25" s="8">
        <v>100.0</v>
      </c>
      <c r="H25" s="34">
        <v>4.0</v>
      </c>
      <c r="I25" s="34">
        <v>4.0</v>
      </c>
      <c r="J25" s="34">
        <v>11.0</v>
      </c>
      <c r="K25" s="34">
        <v>19.0</v>
      </c>
      <c r="L25" s="34">
        <f t="shared" si="2"/>
        <v>55</v>
      </c>
      <c r="M25" s="34">
        <f t="shared" si="3"/>
        <v>82.08955224</v>
      </c>
      <c r="N25" s="34">
        <v>9.0</v>
      </c>
      <c r="O25" s="36">
        <v>3.0</v>
      </c>
      <c r="P25" s="36">
        <v>18.0</v>
      </c>
      <c r="Q25" s="36">
        <v>30.0</v>
      </c>
      <c r="R25" s="35">
        <f t="shared" ref="R25:R34" si="56">L25+Q25</f>
        <v>85</v>
      </c>
      <c r="S25" s="36">
        <f t="shared" si="5"/>
        <v>86.73469388</v>
      </c>
      <c r="T25" s="15">
        <v>7.0</v>
      </c>
      <c r="U25" s="15">
        <v>4.0</v>
      </c>
      <c r="V25" s="15">
        <v>9.0</v>
      </c>
      <c r="W25" s="13">
        <f t="shared" si="6"/>
        <v>20</v>
      </c>
      <c r="X25" s="15">
        <v>105.0</v>
      </c>
      <c r="Y25" s="13">
        <f t="shared" si="8"/>
        <v>82.67716535</v>
      </c>
      <c r="Z25" s="15">
        <v>7.0</v>
      </c>
      <c r="AA25" s="15">
        <v>3.0</v>
      </c>
      <c r="AB25" s="15">
        <v>19.0</v>
      </c>
      <c r="AC25" s="15">
        <f t="shared" ref="AC25:AC34" si="57">Z25+AA25+AB25</f>
        <v>29</v>
      </c>
      <c r="AD25" s="15">
        <v>134.0</v>
      </c>
      <c r="AE25" s="15">
        <f t="shared" si="11"/>
        <v>82.20858896</v>
      </c>
      <c r="AF25" s="15">
        <v>5.0</v>
      </c>
      <c r="AG25" s="15">
        <v>2.0</v>
      </c>
      <c r="AH25" s="15">
        <v>9.0</v>
      </c>
      <c r="AI25" s="15">
        <v>16.0</v>
      </c>
      <c r="AJ25" s="15">
        <f t="shared" si="12"/>
        <v>150</v>
      </c>
      <c r="AK25" s="15">
        <f t="shared" si="13"/>
        <v>79.78723404</v>
      </c>
      <c r="AL25" s="15">
        <v>10.0</v>
      </c>
      <c r="AM25" s="15">
        <v>0.0</v>
      </c>
      <c r="AN25" s="15">
        <v>13.0</v>
      </c>
      <c r="AO25" s="15">
        <v>23.0</v>
      </c>
      <c r="AP25" s="15">
        <v>173.0</v>
      </c>
      <c r="AQ25" s="15">
        <v>79.72</v>
      </c>
      <c r="AR25" s="15">
        <v>3.0</v>
      </c>
      <c r="AS25" s="15">
        <v>1.0</v>
      </c>
      <c r="AT25" s="15">
        <v>7.0</v>
      </c>
      <c r="AU25" s="15">
        <v>11.0</v>
      </c>
      <c r="AV25" s="15">
        <v>184.0</v>
      </c>
      <c r="AW25" s="13">
        <f t="shared" si="14"/>
        <v>80.70175439</v>
      </c>
      <c r="AX25" s="15">
        <v>13.0</v>
      </c>
      <c r="AY25" s="15">
        <v>6.0</v>
      </c>
      <c r="AZ25" s="15">
        <v>16.0</v>
      </c>
      <c r="BA25" s="15">
        <f t="shared" si="15"/>
        <v>35</v>
      </c>
      <c r="BB25" s="13">
        <f t="shared" si="16"/>
        <v>219</v>
      </c>
      <c r="BC25" s="15">
        <f t="shared" si="17"/>
        <v>82.33082707</v>
      </c>
      <c r="BD25" s="108">
        <f t="shared" ref="BD25:BF25" si="55">C25+H25+N25+T25+Z25+AF25+AL25+AR25</f>
        <v>56</v>
      </c>
      <c r="BE25" s="108">
        <f t="shared" si="55"/>
        <v>21</v>
      </c>
      <c r="BF25" s="108">
        <f t="shared" si="55"/>
        <v>107</v>
      </c>
      <c r="BG25" s="109">
        <v>6.0</v>
      </c>
      <c r="BH25" s="109">
        <v>4.0</v>
      </c>
      <c r="BI25" s="109">
        <v>19.0</v>
      </c>
      <c r="BJ25" s="108">
        <f t="shared" si="19"/>
        <v>29</v>
      </c>
      <c r="BK25" s="108">
        <f t="shared" si="20"/>
        <v>248</v>
      </c>
      <c r="BL25" s="108">
        <f t="shared" si="21"/>
        <v>83.22147651</v>
      </c>
      <c r="BM25" s="109">
        <v>13.0</v>
      </c>
      <c r="BN25" s="109">
        <v>3.0</v>
      </c>
      <c r="BO25" s="109">
        <v>18.0</v>
      </c>
      <c r="BP25" s="109">
        <v>34.0</v>
      </c>
      <c r="BQ25" s="108">
        <f t="shared" si="22"/>
        <v>282</v>
      </c>
      <c r="BR25" s="108">
        <f t="shared" si="23"/>
        <v>84.17910448</v>
      </c>
      <c r="BS25" s="109">
        <v>10.0</v>
      </c>
      <c r="BT25" s="109">
        <v>2.0</v>
      </c>
      <c r="BU25" s="109">
        <v>19.0</v>
      </c>
      <c r="BV25" s="108">
        <f t="shared" si="24"/>
        <v>31</v>
      </c>
      <c r="BW25" s="108">
        <f t="shared" si="25"/>
        <v>313</v>
      </c>
      <c r="BX25" s="108">
        <f t="shared" si="26"/>
        <v>84.82384824</v>
      </c>
      <c r="BY25" s="110">
        <v>6.0</v>
      </c>
      <c r="BZ25" s="110">
        <v>2.0</v>
      </c>
      <c r="CA25" s="110">
        <v>10.0</v>
      </c>
      <c r="CB25" s="111">
        <f t="shared" si="27"/>
        <v>18</v>
      </c>
      <c r="CC25" s="111">
        <f t="shared" si="28"/>
        <v>331</v>
      </c>
      <c r="CD25" s="111">
        <f t="shared" si="29"/>
        <v>84.87179487</v>
      </c>
      <c r="CE25" s="109">
        <v>10.0</v>
      </c>
      <c r="CF25" s="109">
        <v>3.0</v>
      </c>
      <c r="CG25" s="109">
        <v>13.0</v>
      </c>
      <c r="CH25" s="108">
        <f t="shared" si="30"/>
        <v>26</v>
      </c>
      <c r="CI25" s="108">
        <f t="shared" si="31"/>
        <v>357</v>
      </c>
      <c r="CJ25" s="108"/>
      <c r="CK25" s="109">
        <v>11.0</v>
      </c>
      <c r="CL25" s="109">
        <v>1.0</v>
      </c>
      <c r="CM25" s="109">
        <v>10.0</v>
      </c>
      <c r="CN25" s="108">
        <f t="shared" si="32"/>
        <v>22</v>
      </c>
      <c r="CO25" s="108">
        <f t="shared" si="33"/>
        <v>379</v>
      </c>
      <c r="CP25" s="108">
        <f t="shared" si="34"/>
        <v>85.74660633</v>
      </c>
      <c r="CQ25" s="111">
        <f t="shared" si="35"/>
        <v>167</v>
      </c>
      <c r="CR25" s="111">
        <f t="shared" si="36"/>
        <v>212</v>
      </c>
    </row>
    <row r="26">
      <c r="A26" s="10">
        <v>21.0</v>
      </c>
      <c r="B26" s="8" t="s">
        <v>42</v>
      </c>
      <c r="C26" s="8">
        <v>9.0</v>
      </c>
      <c r="D26" s="8">
        <v>3.0</v>
      </c>
      <c r="E26" s="8">
        <v>21.0</v>
      </c>
      <c r="F26" s="8">
        <v>33.0</v>
      </c>
      <c r="G26" s="8">
        <v>91.6</v>
      </c>
      <c r="H26" s="34">
        <v>5.0</v>
      </c>
      <c r="I26" s="34">
        <v>4.0</v>
      </c>
      <c r="J26" s="34">
        <v>18.0</v>
      </c>
      <c r="K26" s="34">
        <v>27.0</v>
      </c>
      <c r="L26" s="34">
        <f t="shared" si="2"/>
        <v>60</v>
      </c>
      <c r="M26" s="34">
        <f t="shared" si="3"/>
        <v>89.55223881</v>
      </c>
      <c r="N26" s="34">
        <v>8.0</v>
      </c>
      <c r="O26" s="36">
        <v>1.0</v>
      </c>
      <c r="P26" s="36">
        <v>14.0</v>
      </c>
      <c r="Q26" s="36">
        <v>23.0</v>
      </c>
      <c r="R26" s="35">
        <f t="shared" si="56"/>
        <v>83</v>
      </c>
      <c r="S26" s="36">
        <f t="shared" si="5"/>
        <v>84.69387755</v>
      </c>
      <c r="T26" s="15">
        <v>9.0</v>
      </c>
      <c r="U26" s="15">
        <v>4.0</v>
      </c>
      <c r="V26" s="15">
        <v>10.0</v>
      </c>
      <c r="W26" s="13">
        <f t="shared" si="6"/>
        <v>23</v>
      </c>
      <c r="X26" s="13">
        <f t="shared" ref="X26:X33" si="59">R26+W26</f>
        <v>106</v>
      </c>
      <c r="Y26" s="13">
        <f t="shared" si="8"/>
        <v>83.46456693</v>
      </c>
      <c r="Z26" s="15">
        <v>8.0</v>
      </c>
      <c r="AA26" s="15">
        <v>3.0</v>
      </c>
      <c r="AB26" s="15">
        <v>17.0</v>
      </c>
      <c r="AC26" s="15">
        <f t="shared" si="57"/>
        <v>28</v>
      </c>
      <c r="AD26" s="15">
        <f t="shared" ref="AD26:AD34" si="60">AC26+X26</f>
        <v>134</v>
      </c>
      <c r="AE26" s="15">
        <f t="shared" si="11"/>
        <v>82.20858896</v>
      </c>
      <c r="AF26" s="15">
        <v>7.0</v>
      </c>
      <c r="AG26" s="15">
        <v>2.0</v>
      </c>
      <c r="AH26" s="15">
        <v>9.0</v>
      </c>
      <c r="AI26" s="15">
        <v>18.0</v>
      </c>
      <c r="AJ26" s="15">
        <f t="shared" si="12"/>
        <v>152</v>
      </c>
      <c r="AK26" s="15">
        <f t="shared" si="13"/>
        <v>80.85106383</v>
      </c>
      <c r="AL26" s="15">
        <v>12.0</v>
      </c>
      <c r="AM26" s="15">
        <v>0.0</v>
      </c>
      <c r="AN26" s="15">
        <v>8.0</v>
      </c>
      <c r="AO26" s="15">
        <v>20.0</v>
      </c>
      <c r="AP26" s="15">
        <v>172.0</v>
      </c>
      <c r="AQ26" s="15">
        <v>79.26</v>
      </c>
      <c r="AR26" s="15">
        <v>2.0</v>
      </c>
      <c r="AS26" s="15">
        <v>0.0</v>
      </c>
      <c r="AT26" s="15">
        <v>2.0</v>
      </c>
      <c r="AU26" s="15">
        <v>4.0</v>
      </c>
      <c r="AV26" s="15">
        <v>176.0</v>
      </c>
      <c r="AW26" s="13">
        <f t="shared" si="14"/>
        <v>77.19298246</v>
      </c>
      <c r="AX26" s="15">
        <v>13.0</v>
      </c>
      <c r="AY26" s="15">
        <v>5.0</v>
      </c>
      <c r="AZ26" s="15">
        <v>12.0</v>
      </c>
      <c r="BA26" s="15">
        <f t="shared" si="15"/>
        <v>30</v>
      </c>
      <c r="BB26" s="13">
        <f t="shared" si="16"/>
        <v>206</v>
      </c>
      <c r="BC26" s="15">
        <f t="shared" si="17"/>
        <v>77.44360902</v>
      </c>
      <c r="BD26" s="108">
        <f t="shared" ref="BD26:BF26" si="58">C26+H26+N26+T26+Z26+AF26+AL26+AR26</f>
        <v>60</v>
      </c>
      <c r="BE26" s="108">
        <f t="shared" si="58"/>
        <v>17</v>
      </c>
      <c r="BF26" s="108">
        <f t="shared" si="58"/>
        <v>99</v>
      </c>
      <c r="BG26" s="109">
        <v>8.0</v>
      </c>
      <c r="BH26" s="109">
        <v>2.0</v>
      </c>
      <c r="BI26" s="109">
        <v>15.0</v>
      </c>
      <c r="BJ26" s="108">
        <f t="shared" si="19"/>
        <v>25</v>
      </c>
      <c r="BK26" s="108">
        <f t="shared" si="20"/>
        <v>231</v>
      </c>
      <c r="BL26" s="108">
        <f t="shared" si="21"/>
        <v>77.51677852</v>
      </c>
      <c r="BM26" s="109">
        <v>12.0</v>
      </c>
      <c r="BN26" s="109">
        <v>2.0</v>
      </c>
      <c r="BO26" s="109">
        <v>15.0</v>
      </c>
      <c r="BP26" s="109">
        <v>29.0</v>
      </c>
      <c r="BQ26" s="108">
        <f t="shared" si="22"/>
        <v>260</v>
      </c>
      <c r="BR26" s="108">
        <f t="shared" si="23"/>
        <v>77.6119403</v>
      </c>
      <c r="BS26" s="109">
        <v>6.0</v>
      </c>
      <c r="BT26" s="109">
        <v>1.0</v>
      </c>
      <c r="BU26" s="109">
        <v>9.0</v>
      </c>
      <c r="BV26" s="108">
        <f t="shared" si="24"/>
        <v>16</v>
      </c>
      <c r="BW26" s="108">
        <f t="shared" si="25"/>
        <v>276</v>
      </c>
      <c r="BX26" s="113">
        <f t="shared" si="26"/>
        <v>74.79674797</v>
      </c>
      <c r="BY26" s="114">
        <v>6.0</v>
      </c>
      <c r="BZ26" s="114">
        <v>1.0</v>
      </c>
      <c r="CA26" s="114">
        <v>11.0</v>
      </c>
      <c r="CB26" s="111">
        <f t="shared" si="27"/>
        <v>18</v>
      </c>
      <c r="CC26" s="111">
        <f t="shared" si="28"/>
        <v>294</v>
      </c>
      <c r="CD26" s="111">
        <f t="shared" si="29"/>
        <v>75.38461538</v>
      </c>
      <c r="CE26" s="115">
        <v>11.0</v>
      </c>
      <c r="CF26" s="115">
        <v>3.0</v>
      </c>
      <c r="CG26" s="115">
        <v>14.0</v>
      </c>
      <c r="CH26" s="108">
        <f t="shared" si="30"/>
        <v>28</v>
      </c>
      <c r="CI26" s="108">
        <f t="shared" si="31"/>
        <v>322</v>
      </c>
      <c r="CJ26" s="113"/>
      <c r="CK26" s="115">
        <v>11.0</v>
      </c>
      <c r="CL26" s="115">
        <v>1.0</v>
      </c>
      <c r="CM26" s="115">
        <v>10.0</v>
      </c>
      <c r="CN26" s="108">
        <f t="shared" si="32"/>
        <v>22</v>
      </c>
      <c r="CO26" s="108">
        <f t="shared" si="33"/>
        <v>344</v>
      </c>
      <c r="CP26" s="108">
        <f t="shared" si="34"/>
        <v>77.8280543</v>
      </c>
      <c r="CQ26" s="111">
        <f t="shared" si="35"/>
        <v>159</v>
      </c>
      <c r="CR26" s="111">
        <f t="shared" si="36"/>
        <v>185</v>
      </c>
    </row>
    <row r="27">
      <c r="A27" s="10">
        <v>22.0</v>
      </c>
      <c r="B27" s="8" t="s">
        <v>43</v>
      </c>
      <c r="C27" s="8">
        <v>10.0</v>
      </c>
      <c r="D27" s="8">
        <v>4.0</v>
      </c>
      <c r="E27" s="8">
        <v>18.0</v>
      </c>
      <c r="F27" s="8">
        <v>32.0</v>
      </c>
      <c r="G27" s="8">
        <v>88.8</v>
      </c>
      <c r="H27" s="34">
        <v>8.0</v>
      </c>
      <c r="I27" s="34">
        <v>3.0</v>
      </c>
      <c r="J27" s="34">
        <v>19.0</v>
      </c>
      <c r="K27" s="34">
        <v>30.0</v>
      </c>
      <c r="L27" s="34">
        <f t="shared" si="2"/>
        <v>62</v>
      </c>
      <c r="M27" s="34">
        <f t="shared" si="3"/>
        <v>92.53731343</v>
      </c>
      <c r="N27" s="34">
        <v>10.0</v>
      </c>
      <c r="O27" s="36">
        <v>3.0</v>
      </c>
      <c r="P27" s="36">
        <v>13.0</v>
      </c>
      <c r="Q27" s="36">
        <v>26.0</v>
      </c>
      <c r="R27" s="35">
        <f t="shared" si="56"/>
        <v>88</v>
      </c>
      <c r="S27" s="36">
        <f t="shared" si="5"/>
        <v>89.79591837</v>
      </c>
      <c r="T27" s="15">
        <v>6.0</v>
      </c>
      <c r="U27" s="15">
        <v>2.0</v>
      </c>
      <c r="V27" s="15">
        <v>4.0</v>
      </c>
      <c r="W27" s="13">
        <f t="shared" si="6"/>
        <v>12</v>
      </c>
      <c r="X27" s="13">
        <f t="shared" si="59"/>
        <v>100</v>
      </c>
      <c r="Y27" s="13">
        <f t="shared" si="8"/>
        <v>78.74015748</v>
      </c>
      <c r="Z27" s="15">
        <v>7.0</v>
      </c>
      <c r="AA27" s="15">
        <v>3.0</v>
      </c>
      <c r="AB27" s="15">
        <v>16.0</v>
      </c>
      <c r="AC27" s="15">
        <f t="shared" si="57"/>
        <v>26</v>
      </c>
      <c r="AD27" s="15">
        <f t="shared" si="60"/>
        <v>126</v>
      </c>
      <c r="AE27" s="15">
        <f t="shared" si="11"/>
        <v>77.3006135</v>
      </c>
      <c r="AF27" s="15">
        <v>8.0</v>
      </c>
      <c r="AG27" s="15">
        <v>3.0</v>
      </c>
      <c r="AH27" s="15">
        <v>11.0</v>
      </c>
      <c r="AI27" s="15">
        <v>22.0</v>
      </c>
      <c r="AJ27" s="15">
        <f t="shared" si="12"/>
        <v>148</v>
      </c>
      <c r="AK27" s="15">
        <f t="shared" si="13"/>
        <v>78.72340426</v>
      </c>
      <c r="AL27" s="15">
        <v>7.0</v>
      </c>
      <c r="AM27" s="15">
        <v>0.0</v>
      </c>
      <c r="AN27" s="15">
        <v>8.0</v>
      </c>
      <c r="AO27" s="15">
        <v>15.0</v>
      </c>
      <c r="AP27" s="15">
        <v>163.0</v>
      </c>
      <c r="AQ27" s="15">
        <v>75.11</v>
      </c>
      <c r="AR27" s="15">
        <v>3.0</v>
      </c>
      <c r="AS27" s="15">
        <v>1.0</v>
      </c>
      <c r="AT27" s="15">
        <v>5.0</v>
      </c>
      <c r="AU27" s="15">
        <v>9.0</v>
      </c>
      <c r="AV27" s="15">
        <v>172.0</v>
      </c>
      <c r="AW27" s="13">
        <f t="shared" si="14"/>
        <v>75.43859649</v>
      </c>
      <c r="AX27" s="15">
        <v>10.0</v>
      </c>
      <c r="AY27" s="15">
        <v>5.0</v>
      </c>
      <c r="AZ27" s="15">
        <v>15.0</v>
      </c>
      <c r="BA27" s="15">
        <f t="shared" si="15"/>
        <v>30</v>
      </c>
      <c r="BB27" s="13">
        <f t="shared" si="16"/>
        <v>202</v>
      </c>
      <c r="BC27" s="15">
        <f t="shared" si="17"/>
        <v>75.93984962</v>
      </c>
      <c r="BD27" s="108">
        <f t="shared" ref="BD27:BF27" si="61">C27+H27+N27+T27+Z27+AF27+AL27+AR27</f>
        <v>59</v>
      </c>
      <c r="BE27" s="108">
        <f t="shared" si="61"/>
        <v>19</v>
      </c>
      <c r="BF27" s="108">
        <f t="shared" si="61"/>
        <v>94</v>
      </c>
      <c r="BG27" s="109">
        <v>8.0</v>
      </c>
      <c r="BH27" s="109">
        <v>4.0</v>
      </c>
      <c r="BI27" s="109">
        <v>16.0</v>
      </c>
      <c r="BJ27" s="108">
        <f t="shared" si="19"/>
        <v>28</v>
      </c>
      <c r="BK27" s="108">
        <f t="shared" si="20"/>
        <v>230</v>
      </c>
      <c r="BL27" s="108">
        <f t="shared" si="21"/>
        <v>77.18120805</v>
      </c>
      <c r="BM27" s="109">
        <v>11.0</v>
      </c>
      <c r="BN27" s="109">
        <v>3.0</v>
      </c>
      <c r="BO27" s="109">
        <v>13.0</v>
      </c>
      <c r="BP27" s="109">
        <v>27.0</v>
      </c>
      <c r="BQ27" s="108">
        <f t="shared" si="22"/>
        <v>257</v>
      </c>
      <c r="BR27" s="108">
        <f t="shared" si="23"/>
        <v>76.71641791</v>
      </c>
      <c r="BS27" s="109">
        <v>10.0</v>
      </c>
      <c r="BT27" s="109">
        <v>3.0</v>
      </c>
      <c r="BU27" s="109">
        <v>21.0</v>
      </c>
      <c r="BV27" s="108">
        <f t="shared" si="24"/>
        <v>34</v>
      </c>
      <c r="BW27" s="108">
        <f t="shared" si="25"/>
        <v>291</v>
      </c>
      <c r="BX27" s="108">
        <f t="shared" si="26"/>
        <v>78.86178862</v>
      </c>
      <c r="BY27" s="110">
        <v>5.0</v>
      </c>
      <c r="BZ27" s="110">
        <v>1.0</v>
      </c>
      <c r="CA27" s="110">
        <v>11.0</v>
      </c>
      <c r="CB27" s="111">
        <f t="shared" si="27"/>
        <v>17</v>
      </c>
      <c r="CC27" s="111">
        <f t="shared" si="28"/>
        <v>308</v>
      </c>
      <c r="CD27" s="111">
        <f t="shared" si="29"/>
        <v>78.97435897</v>
      </c>
      <c r="CE27" s="109">
        <v>10.0</v>
      </c>
      <c r="CF27" s="109">
        <v>3.0</v>
      </c>
      <c r="CG27" s="109">
        <v>14.0</v>
      </c>
      <c r="CH27" s="108">
        <f t="shared" si="30"/>
        <v>27</v>
      </c>
      <c r="CI27" s="108">
        <f t="shared" si="31"/>
        <v>335</v>
      </c>
      <c r="CJ27" s="108"/>
      <c r="CK27" s="109">
        <v>9.0</v>
      </c>
      <c r="CL27" s="109">
        <v>1.0</v>
      </c>
      <c r="CM27" s="109">
        <v>5.0</v>
      </c>
      <c r="CN27" s="108">
        <f t="shared" si="32"/>
        <v>15</v>
      </c>
      <c r="CO27" s="108">
        <f t="shared" si="33"/>
        <v>350</v>
      </c>
      <c r="CP27" s="108">
        <f t="shared" si="34"/>
        <v>79.18552036</v>
      </c>
      <c r="CQ27" s="111">
        <f t="shared" si="35"/>
        <v>161</v>
      </c>
      <c r="CR27" s="111">
        <f t="shared" si="36"/>
        <v>189</v>
      </c>
    </row>
    <row r="28">
      <c r="A28" s="10">
        <v>23.0</v>
      </c>
      <c r="B28" s="8" t="s">
        <v>44</v>
      </c>
      <c r="C28" s="8">
        <v>11.0</v>
      </c>
      <c r="D28" s="8">
        <v>4.0</v>
      </c>
      <c r="E28" s="8">
        <v>21.0</v>
      </c>
      <c r="F28" s="8">
        <v>36.0</v>
      </c>
      <c r="G28" s="8">
        <v>100.0</v>
      </c>
      <c r="H28" s="34">
        <v>4.0</v>
      </c>
      <c r="I28" s="34">
        <v>4.0</v>
      </c>
      <c r="J28" s="34">
        <v>14.0</v>
      </c>
      <c r="K28" s="34">
        <v>22.0</v>
      </c>
      <c r="L28" s="34">
        <f t="shared" si="2"/>
        <v>58</v>
      </c>
      <c r="M28" s="34">
        <f t="shared" si="3"/>
        <v>86.56716418</v>
      </c>
      <c r="N28" s="34">
        <v>10.0</v>
      </c>
      <c r="O28" s="36">
        <v>3.0</v>
      </c>
      <c r="P28" s="36">
        <v>13.0</v>
      </c>
      <c r="Q28" s="36">
        <v>26.0</v>
      </c>
      <c r="R28" s="35">
        <f t="shared" si="56"/>
        <v>84</v>
      </c>
      <c r="S28" s="36">
        <f t="shared" si="5"/>
        <v>85.71428571</v>
      </c>
      <c r="T28" s="15">
        <v>8.0</v>
      </c>
      <c r="U28" s="15">
        <v>4.0</v>
      </c>
      <c r="V28" s="15">
        <v>11.0</v>
      </c>
      <c r="W28" s="13">
        <f t="shared" si="6"/>
        <v>23</v>
      </c>
      <c r="X28" s="13">
        <f t="shared" si="59"/>
        <v>107</v>
      </c>
      <c r="Y28" s="13">
        <f t="shared" si="8"/>
        <v>84.2519685</v>
      </c>
      <c r="Z28" s="15">
        <v>9.0</v>
      </c>
      <c r="AA28" s="15">
        <v>3.0</v>
      </c>
      <c r="AB28" s="15">
        <v>19.0</v>
      </c>
      <c r="AC28" s="15">
        <f t="shared" si="57"/>
        <v>31</v>
      </c>
      <c r="AD28" s="15">
        <f t="shared" si="60"/>
        <v>138</v>
      </c>
      <c r="AE28" s="15">
        <f t="shared" si="11"/>
        <v>84.66257669</v>
      </c>
      <c r="AF28" s="15">
        <v>4.0</v>
      </c>
      <c r="AG28" s="15">
        <v>2.0</v>
      </c>
      <c r="AH28" s="15">
        <v>9.0</v>
      </c>
      <c r="AI28" s="15">
        <v>15.0</v>
      </c>
      <c r="AJ28" s="15">
        <f t="shared" si="12"/>
        <v>153</v>
      </c>
      <c r="AK28" s="15">
        <f t="shared" si="13"/>
        <v>81.38297872</v>
      </c>
      <c r="AL28" s="15">
        <v>11.0</v>
      </c>
      <c r="AM28" s="15">
        <v>0.0</v>
      </c>
      <c r="AN28" s="15">
        <v>15.0</v>
      </c>
      <c r="AO28" s="15">
        <v>26.0</v>
      </c>
      <c r="AP28" s="15">
        <v>179.0</v>
      </c>
      <c r="AQ28" s="15">
        <v>82.48</v>
      </c>
      <c r="AR28" s="15">
        <v>3.0</v>
      </c>
      <c r="AS28" s="15">
        <v>1.0</v>
      </c>
      <c r="AT28" s="15">
        <v>5.0</v>
      </c>
      <c r="AU28" s="15">
        <v>9.0</v>
      </c>
      <c r="AV28" s="15">
        <v>188.0</v>
      </c>
      <c r="AW28" s="13">
        <f t="shared" si="14"/>
        <v>82.45614035</v>
      </c>
      <c r="AX28" s="15">
        <v>13.0</v>
      </c>
      <c r="AY28" s="15">
        <v>5.0</v>
      </c>
      <c r="AZ28" s="15">
        <v>12.0</v>
      </c>
      <c r="BA28" s="15">
        <f t="shared" si="15"/>
        <v>30</v>
      </c>
      <c r="BB28" s="13">
        <f t="shared" si="16"/>
        <v>218</v>
      </c>
      <c r="BC28" s="15">
        <f t="shared" si="17"/>
        <v>81.95488722</v>
      </c>
      <c r="BD28" s="108">
        <f t="shared" ref="BD28:BF28" si="62">C28+H28+N28+T28+Z28+AF28+AL28+AR28</f>
        <v>60</v>
      </c>
      <c r="BE28" s="108">
        <f t="shared" si="62"/>
        <v>21</v>
      </c>
      <c r="BF28" s="108">
        <f t="shared" si="62"/>
        <v>107</v>
      </c>
      <c r="BG28" s="109">
        <v>8.0</v>
      </c>
      <c r="BH28" s="109">
        <v>3.0</v>
      </c>
      <c r="BI28" s="109">
        <v>17.0</v>
      </c>
      <c r="BJ28" s="108">
        <f t="shared" si="19"/>
        <v>28</v>
      </c>
      <c r="BK28" s="108">
        <f t="shared" si="20"/>
        <v>246</v>
      </c>
      <c r="BL28" s="108">
        <f t="shared" si="21"/>
        <v>82.55033557</v>
      </c>
      <c r="BM28" s="109">
        <v>11.0</v>
      </c>
      <c r="BN28" s="109">
        <v>3.0</v>
      </c>
      <c r="BO28" s="109">
        <v>18.0</v>
      </c>
      <c r="BP28" s="109">
        <v>32.0</v>
      </c>
      <c r="BQ28" s="108">
        <f t="shared" si="22"/>
        <v>278</v>
      </c>
      <c r="BR28" s="108">
        <f t="shared" si="23"/>
        <v>82.98507463</v>
      </c>
      <c r="BS28" s="109">
        <v>8.0</v>
      </c>
      <c r="BT28" s="109">
        <v>3.0</v>
      </c>
      <c r="BU28" s="109">
        <v>21.0</v>
      </c>
      <c r="BV28" s="108">
        <f t="shared" si="24"/>
        <v>32</v>
      </c>
      <c r="BW28" s="108">
        <f t="shared" si="25"/>
        <v>310</v>
      </c>
      <c r="BX28" s="108">
        <f t="shared" si="26"/>
        <v>84.01084011</v>
      </c>
      <c r="BY28" s="110">
        <v>4.0</v>
      </c>
      <c r="BZ28" s="110">
        <v>1.0</v>
      </c>
      <c r="CA28" s="110">
        <v>10.0</v>
      </c>
      <c r="CB28" s="111">
        <f t="shared" si="27"/>
        <v>15</v>
      </c>
      <c r="CC28" s="111">
        <f t="shared" si="28"/>
        <v>325</v>
      </c>
      <c r="CD28" s="111">
        <f t="shared" si="29"/>
        <v>83.33333333</v>
      </c>
      <c r="CE28" s="109">
        <v>6.0</v>
      </c>
      <c r="CF28" s="109">
        <v>3.0</v>
      </c>
      <c r="CG28" s="109">
        <v>14.0</v>
      </c>
      <c r="CH28" s="108">
        <f t="shared" si="30"/>
        <v>23</v>
      </c>
      <c r="CI28" s="108">
        <f t="shared" si="31"/>
        <v>348</v>
      </c>
      <c r="CJ28" s="108"/>
      <c r="CK28" s="109">
        <v>11.0</v>
      </c>
      <c r="CL28" s="109">
        <v>1.0</v>
      </c>
      <c r="CM28" s="109">
        <v>10.0</v>
      </c>
      <c r="CN28" s="108">
        <f t="shared" si="32"/>
        <v>22</v>
      </c>
      <c r="CO28" s="108">
        <f t="shared" si="33"/>
        <v>370</v>
      </c>
      <c r="CP28" s="108">
        <f t="shared" si="34"/>
        <v>83.71040724</v>
      </c>
      <c r="CQ28" s="111">
        <f t="shared" si="35"/>
        <v>161</v>
      </c>
      <c r="CR28" s="111">
        <f t="shared" si="36"/>
        <v>209</v>
      </c>
    </row>
    <row r="29">
      <c r="A29" s="10">
        <v>24.0</v>
      </c>
      <c r="B29" s="8" t="s">
        <v>45</v>
      </c>
      <c r="C29" s="8">
        <v>7.0</v>
      </c>
      <c r="D29" s="8">
        <v>2.0</v>
      </c>
      <c r="E29" s="8">
        <v>21.0</v>
      </c>
      <c r="F29" s="8">
        <v>30.0</v>
      </c>
      <c r="G29" s="8">
        <v>83.3</v>
      </c>
      <c r="H29" s="34">
        <v>5.0</v>
      </c>
      <c r="I29" s="34">
        <v>4.0</v>
      </c>
      <c r="J29" s="34">
        <v>19.0</v>
      </c>
      <c r="K29" s="34">
        <v>28.0</v>
      </c>
      <c r="L29" s="34">
        <f t="shared" si="2"/>
        <v>58</v>
      </c>
      <c r="M29" s="34">
        <f t="shared" si="3"/>
        <v>86.56716418</v>
      </c>
      <c r="N29" s="34">
        <v>10.0</v>
      </c>
      <c r="O29" s="36">
        <v>3.0</v>
      </c>
      <c r="P29" s="36">
        <v>15.0</v>
      </c>
      <c r="Q29" s="36">
        <v>28.0</v>
      </c>
      <c r="R29" s="35">
        <f t="shared" si="56"/>
        <v>86</v>
      </c>
      <c r="S29" s="36">
        <f t="shared" si="5"/>
        <v>87.75510204</v>
      </c>
      <c r="T29" s="15">
        <v>7.0</v>
      </c>
      <c r="U29" s="15">
        <v>3.0</v>
      </c>
      <c r="V29" s="15">
        <v>11.0</v>
      </c>
      <c r="W29" s="13">
        <f t="shared" si="6"/>
        <v>21</v>
      </c>
      <c r="X29" s="13">
        <f t="shared" si="59"/>
        <v>107</v>
      </c>
      <c r="Y29" s="13">
        <f t="shared" si="8"/>
        <v>84.2519685</v>
      </c>
      <c r="Z29" s="15">
        <v>8.0</v>
      </c>
      <c r="AA29" s="15">
        <v>2.0</v>
      </c>
      <c r="AB29" s="15">
        <v>19.0</v>
      </c>
      <c r="AC29" s="15">
        <f t="shared" si="57"/>
        <v>29</v>
      </c>
      <c r="AD29" s="15">
        <f t="shared" si="60"/>
        <v>136</v>
      </c>
      <c r="AE29" s="15">
        <f t="shared" si="11"/>
        <v>83.43558282</v>
      </c>
      <c r="AF29" s="15">
        <v>7.0</v>
      </c>
      <c r="AG29" s="15">
        <v>2.0</v>
      </c>
      <c r="AH29" s="15">
        <v>6.0</v>
      </c>
      <c r="AI29" s="15">
        <v>15.0</v>
      </c>
      <c r="AJ29" s="15">
        <f t="shared" si="12"/>
        <v>151</v>
      </c>
      <c r="AK29" s="15">
        <f t="shared" si="13"/>
        <v>80.31914894</v>
      </c>
      <c r="AL29" s="15">
        <v>12.0</v>
      </c>
      <c r="AM29" s="15">
        <v>0.0</v>
      </c>
      <c r="AN29" s="15">
        <v>15.0</v>
      </c>
      <c r="AO29" s="15">
        <v>27.0</v>
      </c>
      <c r="AP29" s="15">
        <v>178.0</v>
      </c>
      <c r="AQ29" s="15">
        <v>82.04</v>
      </c>
      <c r="AR29" s="15">
        <v>2.0</v>
      </c>
      <c r="AS29" s="15">
        <v>1.0</v>
      </c>
      <c r="AT29" s="15">
        <v>2.0</v>
      </c>
      <c r="AU29" s="15">
        <v>5.0</v>
      </c>
      <c r="AV29" s="15">
        <v>183.0</v>
      </c>
      <c r="AW29" s="13">
        <f t="shared" si="14"/>
        <v>80.26315789</v>
      </c>
      <c r="AX29" s="15">
        <v>14.0</v>
      </c>
      <c r="AY29" s="15">
        <v>6.0</v>
      </c>
      <c r="AZ29" s="15">
        <v>16.0</v>
      </c>
      <c r="BA29" s="15">
        <f t="shared" si="15"/>
        <v>36</v>
      </c>
      <c r="BB29" s="13">
        <f t="shared" si="16"/>
        <v>219</v>
      </c>
      <c r="BC29" s="15">
        <f t="shared" si="17"/>
        <v>82.33082707</v>
      </c>
      <c r="BD29" s="108">
        <f t="shared" ref="BD29:BF29" si="63">C29+H29+N29+T29+Z29+AF29+AL29+AR29</f>
        <v>58</v>
      </c>
      <c r="BE29" s="108">
        <f t="shared" si="63"/>
        <v>17</v>
      </c>
      <c r="BF29" s="108">
        <f t="shared" si="63"/>
        <v>108</v>
      </c>
      <c r="BG29" s="109">
        <v>7.0</v>
      </c>
      <c r="BH29" s="109">
        <v>4.0</v>
      </c>
      <c r="BI29" s="109">
        <v>19.0</v>
      </c>
      <c r="BJ29" s="108">
        <f t="shared" si="19"/>
        <v>30</v>
      </c>
      <c r="BK29" s="108">
        <f t="shared" si="20"/>
        <v>249</v>
      </c>
      <c r="BL29" s="108">
        <f t="shared" si="21"/>
        <v>83.55704698</v>
      </c>
      <c r="BM29" s="109">
        <v>13.0</v>
      </c>
      <c r="BN29" s="109">
        <v>4.0</v>
      </c>
      <c r="BO29" s="109">
        <v>20.0</v>
      </c>
      <c r="BP29" s="109">
        <v>37.0</v>
      </c>
      <c r="BQ29" s="108">
        <f t="shared" si="22"/>
        <v>286</v>
      </c>
      <c r="BR29" s="108">
        <f t="shared" si="23"/>
        <v>85.37313433</v>
      </c>
      <c r="BS29" s="109">
        <v>10.0</v>
      </c>
      <c r="BT29" s="109">
        <v>2.0</v>
      </c>
      <c r="BU29" s="109">
        <v>19.0</v>
      </c>
      <c r="BV29" s="108">
        <f t="shared" si="24"/>
        <v>31</v>
      </c>
      <c r="BW29" s="108">
        <f t="shared" si="25"/>
        <v>317</v>
      </c>
      <c r="BX29" s="108">
        <f t="shared" si="26"/>
        <v>85.90785908</v>
      </c>
      <c r="BY29" s="110">
        <v>4.0</v>
      </c>
      <c r="BZ29" s="110">
        <v>2.0</v>
      </c>
      <c r="CA29" s="110">
        <v>9.0</v>
      </c>
      <c r="CB29" s="111">
        <f t="shared" si="27"/>
        <v>15</v>
      </c>
      <c r="CC29" s="111">
        <f t="shared" si="28"/>
        <v>332</v>
      </c>
      <c r="CD29" s="111">
        <f t="shared" si="29"/>
        <v>85.12820513</v>
      </c>
      <c r="CE29" s="109">
        <v>11.0</v>
      </c>
      <c r="CF29" s="109">
        <v>3.0</v>
      </c>
      <c r="CG29" s="109">
        <v>14.0</v>
      </c>
      <c r="CH29" s="108">
        <f t="shared" si="30"/>
        <v>28</v>
      </c>
      <c r="CI29" s="108">
        <f t="shared" si="31"/>
        <v>360</v>
      </c>
      <c r="CJ29" s="108"/>
      <c r="CK29" s="109">
        <v>11.0</v>
      </c>
      <c r="CL29" s="109">
        <v>1.0</v>
      </c>
      <c r="CM29" s="109">
        <v>10.0</v>
      </c>
      <c r="CN29" s="108">
        <f t="shared" si="32"/>
        <v>22</v>
      </c>
      <c r="CO29" s="108">
        <f t="shared" si="33"/>
        <v>382</v>
      </c>
      <c r="CP29" s="108">
        <f t="shared" si="34"/>
        <v>86.42533937</v>
      </c>
      <c r="CQ29" s="111">
        <f t="shared" si="35"/>
        <v>167</v>
      </c>
      <c r="CR29" s="111">
        <f t="shared" si="36"/>
        <v>215</v>
      </c>
    </row>
    <row r="30">
      <c r="A30" s="10">
        <v>25.0</v>
      </c>
      <c r="B30" s="8" t="s">
        <v>46</v>
      </c>
      <c r="C30" s="8">
        <v>8.0</v>
      </c>
      <c r="D30" s="8">
        <v>4.0</v>
      </c>
      <c r="E30" s="8">
        <v>21.0</v>
      </c>
      <c r="F30" s="8">
        <v>33.0</v>
      </c>
      <c r="G30" s="8">
        <v>91.6</v>
      </c>
      <c r="H30" s="34">
        <v>7.0</v>
      </c>
      <c r="I30" s="34">
        <v>3.0</v>
      </c>
      <c r="J30" s="34">
        <v>14.0</v>
      </c>
      <c r="K30" s="34">
        <v>24.0</v>
      </c>
      <c r="L30" s="34">
        <f t="shared" si="2"/>
        <v>57</v>
      </c>
      <c r="M30" s="34">
        <f t="shared" si="3"/>
        <v>85.07462687</v>
      </c>
      <c r="N30" s="34">
        <v>8.0</v>
      </c>
      <c r="O30" s="36">
        <v>3.0</v>
      </c>
      <c r="P30" s="36">
        <v>15.0</v>
      </c>
      <c r="Q30" s="36">
        <v>26.0</v>
      </c>
      <c r="R30" s="35">
        <f t="shared" si="56"/>
        <v>83</v>
      </c>
      <c r="S30" s="36">
        <f t="shared" si="5"/>
        <v>84.69387755</v>
      </c>
      <c r="T30" s="15">
        <v>7.0</v>
      </c>
      <c r="U30" s="15">
        <v>4.0</v>
      </c>
      <c r="V30" s="15">
        <v>11.0</v>
      </c>
      <c r="W30" s="13">
        <f t="shared" si="6"/>
        <v>22</v>
      </c>
      <c r="X30" s="13">
        <f t="shared" si="59"/>
        <v>105</v>
      </c>
      <c r="Y30" s="13">
        <f t="shared" si="8"/>
        <v>82.67716535</v>
      </c>
      <c r="Z30" s="15">
        <v>8.0</v>
      </c>
      <c r="AA30" s="15">
        <v>4.0</v>
      </c>
      <c r="AB30" s="15">
        <v>21.0</v>
      </c>
      <c r="AC30" s="15">
        <f t="shared" si="57"/>
        <v>33</v>
      </c>
      <c r="AD30" s="15">
        <f t="shared" si="60"/>
        <v>138</v>
      </c>
      <c r="AE30" s="15">
        <f t="shared" si="11"/>
        <v>84.66257669</v>
      </c>
      <c r="AF30" s="15">
        <v>7.0</v>
      </c>
      <c r="AG30" s="15">
        <v>3.0</v>
      </c>
      <c r="AH30" s="15">
        <v>14.0</v>
      </c>
      <c r="AI30" s="15">
        <v>24.0</v>
      </c>
      <c r="AJ30" s="15">
        <f t="shared" si="12"/>
        <v>162</v>
      </c>
      <c r="AK30" s="15">
        <f t="shared" si="13"/>
        <v>86.17021277</v>
      </c>
      <c r="AL30" s="15">
        <v>11.0</v>
      </c>
      <c r="AM30" s="15">
        <v>0.0</v>
      </c>
      <c r="AN30" s="15">
        <v>13.0</v>
      </c>
      <c r="AO30" s="15">
        <v>24.0</v>
      </c>
      <c r="AP30" s="15">
        <v>186.0</v>
      </c>
      <c r="AQ30" s="15">
        <v>85.71</v>
      </c>
      <c r="AR30" s="15">
        <v>3.0</v>
      </c>
      <c r="AS30" s="15">
        <v>1.0</v>
      </c>
      <c r="AT30" s="15">
        <v>7.0</v>
      </c>
      <c r="AU30" s="15">
        <v>11.0</v>
      </c>
      <c r="AV30" s="15">
        <v>197.0</v>
      </c>
      <c r="AW30" s="13">
        <f t="shared" si="14"/>
        <v>86.40350877</v>
      </c>
      <c r="AX30" s="15">
        <v>14.0</v>
      </c>
      <c r="AY30" s="15">
        <v>6.0</v>
      </c>
      <c r="AZ30" s="15">
        <v>18.0</v>
      </c>
      <c r="BA30" s="15">
        <f t="shared" si="15"/>
        <v>38</v>
      </c>
      <c r="BB30" s="13">
        <f t="shared" si="16"/>
        <v>235</v>
      </c>
      <c r="BC30" s="15">
        <f t="shared" si="17"/>
        <v>88.34586466</v>
      </c>
      <c r="BD30" s="108">
        <f t="shared" ref="BD30:BF30" si="64">C30+H30+N30+T30+Z30+AF30+AL30+AR30</f>
        <v>59</v>
      </c>
      <c r="BE30" s="108">
        <f t="shared" si="64"/>
        <v>22</v>
      </c>
      <c r="BF30" s="108">
        <f t="shared" si="64"/>
        <v>116</v>
      </c>
      <c r="BG30" s="109">
        <v>7.0</v>
      </c>
      <c r="BH30" s="109">
        <v>4.0</v>
      </c>
      <c r="BI30" s="109">
        <v>19.0</v>
      </c>
      <c r="BJ30" s="108">
        <f t="shared" si="19"/>
        <v>30</v>
      </c>
      <c r="BK30" s="108">
        <f t="shared" si="20"/>
        <v>265</v>
      </c>
      <c r="BL30" s="108">
        <f t="shared" si="21"/>
        <v>88.9261745</v>
      </c>
      <c r="BM30" s="109">
        <v>11.0</v>
      </c>
      <c r="BN30" s="109">
        <v>3.0</v>
      </c>
      <c r="BO30" s="109">
        <v>18.0</v>
      </c>
      <c r="BP30" s="109">
        <v>32.0</v>
      </c>
      <c r="BQ30" s="108">
        <f t="shared" si="22"/>
        <v>297</v>
      </c>
      <c r="BR30" s="108">
        <f t="shared" si="23"/>
        <v>88.65671642</v>
      </c>
      <c r="BS30" s="109">
        <v>10.0</v>
      </c>
      <c r="BT30" s="109">
        <v>3.0</v>
      </c>
      <c r="BU30" s="109">
        <v>18.0</v>
      </c>
      <c r="BV30" s="108">
        <f t="shared" si="24"/>
        <v>31</v>
      </c>
      <c r="BW30" s="108">
        <f t="shared" si="25"/>
        <v>328</v>
      </c>
      <c r="BX30" s="108">
        <f t="shared" si="26"/>
        <v>88.88888889</v>
      </c>
      <c r="BY30" s="110">
        <v>4.0</v>
      </c>
      <c r="BZ30" s="110">
        <v>2.0</v>
      </c>
      <c r="CA30" s="110">
        <v>11.0</v>
      </c>
      <c r="CB30" s="111">
        <f t="shared" si="27"/>
        <v>17</v>
      </c>
      <c r="CC30" s="111">
        <f t="shared" si="28"/>
        <v>345</v>
      </c>
      <c r="CD30" s="111">
        <f t="shared" si="29"/>
        <v>88.46153846</v>
      </c>
      <c r="CE30" s="109">
        <v>12.0</v>
      </c>
      <c r="CF30" s="109">
        <v>3.0</v>
      </c>
      <c r="CG30" s="109">
        <v>14.0</v>
      </c>
      <c r="CH30" s="108">
        <f t="shared" si="30"/>
        <v>29</v>
      </c>
      <c r="CI30" s="108">
        <f t="shared" si="31"/>
        <v>374</v>
      </c>
      <c r="CJ30" s="108"/>
      <c r="CK30" s="109">
        <v>11.0</v>
      </c>
      <c r="CL30" s="109">
        <v>1.0</v>
      </c>
      <c r="CM30" s="109">
        <v>10.0</v>
      </c>
      <c r="CN30" s="108">
        <f t="shared" si="32"/>
        <v>22</v>
      </c>
      <c r="CO30" s="108">
        <f t="shared" si="33"/>
        <v>396</v>
      </c>
      <c r="CP30" s="108">
        <f t="shared" si="34"/>
        <v>89.59276018</v>
      </c>
      <c r="CQ30" s="111">
        <f t="shared" si="35"/>
        <v>172</v>
      </c>
      <c r="CR30" s="111">
        <f t="shared" si="36"/>
        <v>224</v>
      </c>
    </row>
    <row r="31">
      <c r="A31" s="10">
        <v>26.0</v>
      </c>
      <c r="B31" s="8" t="s">
        <v>47</v>
      </c>
      <c r="C31" s="8">
        <v>11.0</v>
      </c>
      <c r="D31" s="8">
        <v>4.0</v>
      </c>
      <c r="E31" s="8">
        <v>21.0</v>
      </c>
      <c r="F31" s="8">
        <v>36.0</v>
      </c>
      <c r="G31" s="8">
        <v>100.0</v>
      </c>
      <c r="H31" s="34">
        <v>8.0</v>
      </c>
      <c r="I31" s="34">
        <v>4.0</v>
      </c>
      <c r="J31" s="34">
        <v>19.0</v>
      </c>
      <c r="K31" s="34">
        <v>31.0</v>
      </c>
      <c r="L31" s="34">
        <f t="shared" si="2"/>
        <v>67</v>
      </c>
      <c r="M31" s="34">
        <f t="shared" si="3"/>
        <v>100</v>
      </c>
      <c r="N31" s="34">
        <v>10.0</v>
      </c>
      <c r="O31" s="36">
        <v>3.0</v>
      </c>
      <c r="P31" s="36">
        <v>15.0</v>
      </c>
      <c r="Q31" s="36">
        <v>28.0</v>
      </c>
      <c r="R31" s="35">
        <f t="shared" si="56"/>
        <v>95</v>
      </c>
      <c r="S31" s="36">
        <f t="shared" si="5"/>
        <v>96.93877551</v>
      </c>
      <c r="T31" s="15">
        <v>10.0</v>
      </c>
      <c r="U31" s="15">
        <v>4.0</v>
      </c>
      <c r="V31" s="15">
        <v>13.0</v>
      </c>
      <c r="W31" s="13">
        <f t="shared" si="6"/>
        <v>27</v>
      </c>
      <c r="X31" s="13">
        <f t="shared" si="59"/>
        <v>122</v>
      </c>
      <c r="Y31" s="13">
        <f t="shared" si="8"/>
        <v>96.06299213</v>
      </c>
      <c r="Z31" s="15">
        <v>11.0</v>
      </c>
      <c r="AA31" s="15">
        <v>4.0</v>
      </c>
      <c r="AB31" s="15">
        <v>21.0</v>
      </c>
      <c r="AC31" s="15">
        <f t="shared" si="57"/>
        <v>36</v>
      </c>
      <c r="AD31" s="15">
        <f t="shared" si="60"/>
        <v>158</v>
      </c>
      <c r="AE31" s="15">
        <f t="shared" si="11"/>
        <v>96.93251534</v>
      </c>
      <c r="AF31" s="15">
        <v>8.0</v>
      </c>
      <c r="AG31" s="15">
        <v>3.0</v>
      </c>
      <c r="AH31" s="15">
        <v>14.0</v>
      </c>
      <c r="AI31" s="15">
        <v>25.0</v>
      </c>
      <c r="AJ31" s="15">
        <f t="shared" si="12"/>
        <v>183</v>
      </c>
      <c r="AK31" s="15">
        <f t="shared" si="13"/>
        <v>97.34042553</v>
      </c>
      <c r="AL31" s="15">
        <v>12.0</v>
      </c>
      <c r="AM31" s="15">
        <v>0.0</v>
      </c>
      <c r="AN31" s="15">
        <v>15.0</v>
      </c>
      <c r="AO31" s="15">
        <v>27.0</v>
      </c>
      <c r="AP31" s="15">
        <v>209.0</v>
      </c>
      <c r="AQ31" s="15">
        <v>96.31</v>
      </c>
      <c r="AR31" s="15">
        <v>3.0</v>
      </c>
      <c r="AS31" s="15">
        <v>1.0</v>
      </c>
      <c r="AT31" s="15">
        <v>7.0</v>
      </c>
      <c r="AU31" s="15">
        <v>11.0</v>
      </c>
      <c r="AV31" s="15">
        <v>220.0</v>
      </c>
      <c r="AW31" s="13">
        <f t="shared" si="14"/>
        <v>96.49122807</v>
      </c>
      <c r="AX31" s="15">
        <v>14.0</v>
      </c>
      <c r="AY31" s="15">
        <v>6.0</v>
      </c>
      <c r="AZ31" s="15">
        <v>19.0</v>
      </c>
      <c r="BA31" s="15">
        <f t="shared" si="15"/>
        <v>39</v>
      </c>
      <c r="BB31" s="13">
        <f t="shared" si="16"/>
        <v>259</v>
      </c>
      <c r="BC31" s="15">
        <f t="shared" si="17"/>
        <v>97.36842105</v>
      </c>
      <c r="BD31" s="108">
        <f t="shared" ref="BD31:BF31" si="65">C31+H31+N31+T31+Z31+AF31+AL31+AR31</f>
        <v>73</v>
      </c>
      <c r="BE31" s="108">
        <f t="shared" si="65"/>
        <v>23</v>
      </c>
      <c r="BF31" s="108">
        <f t="shared" si="65"/>
        <v>125</v>
      </c>
      <c r="BG31" s="109">
        <v>9.0</v>
      </c>
      <c r="BH31" s="109">
        <v>4.0</v>
      </c>
      <c r="BI31" s="109">
        <v>19.0</v>
      </c>
      <c r="BJ31" s="108">
        <f t="shared" si="19"/>
        <v>32</v>
      </c>
      <c r="BK31" s="108">
        <f t="shared" si="20"/>
        <v>291</v>
      </c>
      <c r="BL31" s="108">
        <f t="shared" si="21"/>
        <v>97.65100671</v>
      </c>
      <c r="BM31" s="109">
        <v>13.0</v>
      </c>
      <c r="BN31" s="109">
        <v>3.0</v>
      </c>
      <c r="BO31" s="109">
        <v>15.0</v>
      </c>
      <c r="BP31" s="109">
        <v>31.0</v>
      </c>
      <c r="BQ31" s="108">
        <f t="shared" si="22"/>
        <v>322</v>
      </c>
      <c r="BR31" s="108">
        <f t="shared" si="23"/>
        <v>96.11940299</v>
      </c>
      <c r="BS31" s="109">
        <v>10.0</v>
      </c>
      <c r="BT31" s="109">
        <v>3.0</v>
      </c>
      <c r="BU31" s="109">
        <v>21.0</v>
      </c>
      <c r="BV31" s="108">
        <f t="shared" si="24"/>
        <v>34</v>
      </c>
      <c r="BW31" s="108">
        <f t="shared" si="25"/>
        <v>356</v>
      </c>
      <c r="BX31" s="108">
        <f t="shared" si="26"/>
        <v>96.47696477</v>
      </c>
      <c r="BY31" s="110">
        <v>6.0</v>
      </c>
      <c r="BZ31" s="110">
        <v>2.0</v>
      </c>
      <c r="CA31" s="110">
        <v>13.0</v>
      </c>
      <c r="CB31" s="111">
        <f t="shared" si="27"/>
        <v>21</v>
      </c>
      <c r="CC31" s="111">
        <f t="shared" si="28"/>
        <v>377</v>
      </c>
      <c r="CD31" s="111">
        <f t="shared" si="29"/>
        <v>96.66666667</v>
      </c>
      <c r="CE31" s="109">
        <v>12.0</v>
      </c>
      <c r="CF31" s="109">
        <v>3.0</v>
      </c>
      <c r="CG31" s="109">
        <v>14.0</v>
      </c>
      <c r="CH31" s="108">
        <f t="shared" si="30"/>
        <v>29</v>
      </c>
      <c r="CI31" s="108">
        <f t="shared" si="31"/>
        <v>406</v>
      </c>
      <c r="CJ31" s="108"/>
      <c r="CK31" s="109">
        <v>11.0</v>
      </c>
      <c r="CL31" s="109">
        <v>1.0</v>
      </c>
      <c r="CM31" s="109">
        <v>10.0</v>
      </c>
      <c r="CN31" s="108">
        <f t="shared" si="32"/>
        <v>22</v>
      </c>
      <c r="CO31" s="108">
        <f t="shared" si="33"/>
        <v>428</v>
      </c>
      <c r="CP31" s="108">
        <f t="shared" si="34"/>
        <v>96.83257919</v>
      </c>
      <c r="CQ31" s="111">
        <f t="shared" si="35"/>
        <v>192</v>
      </c>
      <c r="CR31" s="111">
        <f t="shared" si="36"/>
        <v>236</v>
      </c>
    </row>
    <row r="32">
      <c r="A32" s="10">
        <v>27.0</v>
      </c>
      <c r="B32" s="8" t="s">
        <v>48</v>
      </c>
      <c r="C32" s="8">
        <v>10.0</v>
      </c>
      <c r="D32" s="8">
        <v>4.0</v>
      </c>
      <c r="E32" s="8">
        <v>21.0</v>
      </c>
      <c r="F32" s="8">
        <v>35.0</v>
      </c>
      <c r="G32" s="8">
        <v>97.2</v>
      </c>
      <c r="H32" s="34">
        <v>8.0</v>
      </c>
      <c r="I32" s="34">
        <v>4.0</v>
      </c>
      <c r="J32" s="34">
        <v>16.0</v>
      </c>
      <c r="K32" s="34">
        <v>28.0</v>
      </c>
      <c r="L32" s="34">
        <f t="shared" si="2"/>
        <v>63</v>
      </c>
      <c r="M32" s="34">
        <f t="shared" si="3"/>
        <v>94.02985075</v>
      </c>
      <c r="N32" s="34">
        <v>9.0</v>
      </c>
      <c r="O32" s="36">
        <v>2.0</v>
      </c>
      <c r="P32" s="36">
        <v>18.0</v>
      </c>
      <c r="Q32" s="36">
        <v>29.0</v>
      </c>
      <c r="R32" s="35">
        <f t="shared" si="56"/>
        <v>92</v>
      </c>
      <c r="S32" s="36">
        <f t="shared" si="5"/>
        <v>93.87755102</v>
      </c>
      <c r="T32" s="15">
        <v>5.0</v>
      </c>
      <c r="U32" s="15">
        <v>2.0</v>
      </c>
      <c r="V32" s="15">
        <v>7.0</v>
      </c>
      <c r="W32" s="13">
        <f t="shared" si="6"/>
        <v>14</v>
      </c>
      <c r="X32" s="13">
        <f t="shared" si="59"/>
        <v>106</v>
      </c>
      <c r="Y32" s="13">
        <f t="shared" si="8"/>
        <v>83.46456693</v>
      </c>
      <c r="Z32" s="15">
        <v>7.0</v>
      </c>
      <c r="AA32" s="15">
        <v>4.0</v>
      </c>
      <c r="AB32" s="15">
        <v>19.0</v>
      </c>
      <c r="AC32" s="15">
        <f t="shared" si="57"/>
        <v>30</v>
      </c>
      <c r="AD32" s="15">
        <f t="shared" si="60"/>
        <v>136</v>
      </c>
      <c r="AE32" s="15">
        <f t="shared" si="11"/>
        <v>83.43558282</v>
      </c>
      <c r="AF32" s="15">
        <v>8.0</v>
      </c>
      <c r="AG32" s="15">
        <v>3.0</v>
      </c>
      <c r="AH32" s="15">
        <v>14.0</v>
      </c>
      <c r="AI32" s="15">
        <v>25.0</v>
      </c>
      <c r="AJ32" s="15">
        <f t="shared" si="12"/>
        <v>161</v>
      </c>
      <c r="AK32" s="15">
        <f t="shared" si="13"/>
        <v>85.63829787</v>
      </c>
      <c r="AL32" s="15">
        <v>10.0</v>
      </c>
      <c r="AM32" s="15">
        <v>0.0</v>
      </c>
      <c r="AN32" s="15">
        <v>13.0</v>
      </c>
      <c r="AO32" s="15">
        <v>23.0</v>
      </c>
      <c r="AP32" s="15">
        <v>192.0</v>
      </c>
      <c r="AQ32" s="15">
        <v>88.47</v>
      </c>
      <c r="AR32" s="15">
        <v>3.0</v>
      </c>
      <c r="AS32" s="15">
        <v>1.0</v>
      </c>
      <c r="AT32" s="15">
        <v>7.0</v>
      </c>
      <c r="AU32" s="15">
        <v>11.0</v>
      </c>
      <c r="AV32" s="15">
        <v>203.0</v>
      </c>
      <c r="AW32" s="13">
        <f t="shared" si="14"/>
        <v>89.03508772</v>
      </c>
      <c r="AX32" s="15">
        <v>13.0</v>
      </c>
      <c r="AY32" s="15">
        <v>6.0</v>
      </c>
      <c r="AZ32" s="15">
        <v>19.0</v>
      </c>
      <c r="BA32" s="15">
        <f t="shared" si="15"/>
        <v>38</v>
      </c>
      <c r="BB32" s="13">
        <f t="shared" si="16"/>
        <v>241</v>
      </c>
      <c r="BC32" s="15">
        <f t="shared" si="17"/>
        <v>90.60150376</v>
      </c>
      <c r="BD32" s="108">
        <f t="shared" ref="BD32:BF32" si="66">C32+H32+N32+T32+Z32+AF32+AL32+AR32</f>
        <v>60</v>
      </c>
      <c r="BE32" s="108">
        <f t="shared" si="66"/>
        <v>20</v>
      </c>
      <c r="BF32" s="108">
        <f t="shared" si="66"/>
        <v>115</v>
      </c>
      <c r="BG32" s="109">
        <v>9.0</v>
      </c>
      <c r="BH32" s="109">
        <v>4.0</v>
      </c>
      <c r="BI32" s="109">
        <v>19.0</v>
      </c>
      <c r="BJ32" s="108">
        <f t="shared" si="19"/>
        <v>32</v>
      </c>
      <c r="BK32" s="108">
        <f t="shared" si="20"/>
        <v>273</v>
      </c>
      <c r="BL32" s="108">
        <f t="shared" si="21"/>
        <v>91.61073826</v>
      </c>
      <c r="BM32" s="109">
        <v>13.0</v>
      </c>
      <c r="BN32" s="109">
        <v>4.0</v>
      </c>
      <c r="BO32" s="109">
        <v>20.0</v>
      </c>
      <c r="BP32" s="109">
        <v>37.0</v>
      </c>
      <c r="BQ32" s="108">
        <f t="shared" si="22"/>
        <v>310</v>
      </c>
      <c r="BR32" s="108">
        <f t="shared" si="23"/>
        <v>92.53731343</v>
      </c>
      <c r="BS32" s="109">
        <v>10.0</v>
      </c>
      <c r="BT32" s="109">
        <v>3.0</v>
      </c>
      <c r="BU32" s="109">
        <v>21.0</v>
      </c>
      <c r="BV32" s="108">
        <f t="shared" si="24"/>
        <v>34</v>
      </c>
      <c r="BW32" s="108">
        <f t="shared" si="25"/>
        <v>344</v>
      </c>
      <c r="BX32" s="108">
        <f t="shared" si="26"/>
        <v>93.22493225</v>
      </c>
      <c r="BY32" s="110">
        <v>6.0</v>
      </c>
      <c r="BZ32" s="110">
        <v>2.0</v>
      </c>
      <c r="CA32" s="110">
        <v>13.0</v>
      </c>
      <c r="CB32" s="111">
        <f t="shared" si="27"/>
        <v>21</v>
      </c>
      <c r="CC32" s="111">
        <f t="shared" si="28"/>
        <v>365</v>
      </c>
      <c r="CD32" s="111">
        <f t="shared" si="29"/>
        <v>93.58974359</v>
      </c>
      <c r="CE32" s="109">
        <v>12.0</v>
      </c>
      <c r="CF32" s="109">
        <v>3.0</v>
      </c>
      <c r="CG32" s="109">
        <v>13.0</v>
      </c>
      <c r="CH32" s="108">
        <f t="shared" si="30"/>
        <v>28</v>
      </c>
      <c r="CI32" s="108">
        <f t="shared" si="31"/>
        <v>393</v>
      </c>
      <c r="CJ32" s="108"/>
      <c r="CK32" s="109">
        <v>11.0</v>
      </c>
      <c r="CL32" s="109">
        <v>1.0</v>
      </c>
      <c r="CM32" s="109">
        <v>10.0</v>
      </c>
      <c r="CN32" s="108">
        <f t="shared" si="32"/>
        <v>22</v>
      </c>
      <c r="CO32" s="108">
        <f t="shared" si="33"/>
        <v>415</v>
      </c>
      <c r="CP32" s="108">
        <f t="shared" si="34"/>
        <v>93.89140271</v>
      </c>
      <c r="CQ32" s="111">
        <f t="shared" si="35"/>
        <v>185</v>
      </c>
      <c r="CR32" s="111">
        <f t="shared" si="36"/>
        <v>230</v>
      </c>
    </row>
    <row r="33">
      <c r="A33" s="10">
        <v>28.0</v>
      </c>
      <c r="B33" s="8" t="s">
        <v>49</v>
      </c>
      <c r="C33" s="8">
        <v>8.0</v>
      </c>
      <c r="D33" s="8">
        <v>2.0</v>
      </c>
      <c r="E33" s="8">
        <v>21.0</v>
      </c>
      <c r="F33" s="8">
        <v>31.0</v>
      </c>
      <c r="G33" s="8">
        <v>86.1</v>
      </c>
      <c r="H33" s="34">
        <v>2.0</v>
      </c>
      <c r="I33" s="34">
        <v>3.0</v>
      </c>
      <c r="J33" s="34">
        <v>11.0</v>
      </c>
      <c r="K33" s="34">
        <v>16.0</v>
      </c>
      <c r="L33" s="34">
        <f t="shared" si="2"/>
        <v>47</v>
      </c>
      <c r="M33" s="112">
        <f t="shared" si="3"/>
        <v>70.14925373</v>
      </c>
      <c r="N33" s="34">
        <v>7.0</v>
      </c>
      <c r="O33" s="36">
        <v>2.0</v>
      </c>
      <c r="P33" s="36">
        <v>9.0</v>
      </c>
      <c r="Q33" s="36">
        <v>18.0</v>
      </c>
      <c r="R33" s="35">
        <f t="shared" si="56"/>
        <v>65</v>
      </c>
      <c r="S33" s="36">
        <f t="shared" si="5"/>
        <v>66.32653061</v>
      </c>
      <c r="T33" s="15">
        <v>6.0</v>
      </c>
      <c r="U33" s="15">
        <v>3.0</v>
      </c>
      <c r="V33" s="15">
        <v>11.0</v>
      </c>
      <c r="W33" s="13">
        <f t="shared" si="6"/>
        <v>20</v>
      </c>
      <c r="X33" s="13">
        <f t="shared" si="59"/>
        <v>85</v>
      </c>
      <c r="Y33" s="13">
        <f t="shared" si="8"/>
        <v>66.92913386</v>
      </c>
      <c r="Z33" s="15">
        <v>7.0</v>
      </c>
      <c r="AA33" s="15">
        <v>3.0</v>
      </c>
      <c r="AB33" s="15">
        <v>13.0</v>
      </c>
      <c r="AC33" s="15">
        <f t="shared" si="57"/>
        <v>23</v>
      </c>
      <c r="AD33" s="15">
        <f t="shared" si="60"/>
        <v>108</v>
      </c>
      <c r="AE33" s="15">
        <f t="shared" si="11"/>
        <v>66.25766871</v>
      </c>
      <c r="AF33" s="15">
        <v>8.0</v>
      </c>
      <c r="AG33" s="15">
        <v>2.0</v>
      </c>
      <c r="AH33" s="15">
        <v>9.0</v>
      </c>
      <c r="AI33" s="15">
        <v>19.0</v>
      </c>
      <c r="AJ33" s="15">
        <f t="shared" si="12"/>
        <v>127</v>
      </c>
      <c r="AK33" s="42">
        <f t="shared" si="13"/>
        <v>67.55319149</v>
      </c>
      <c r="AL33" s="42">
        <v>13.0</v>
      </c>
      <c r="AM33" s="42">
        <v>0.0</v>
      </c>
      <c r="AN33" s="42">
        <v>13.0</v>
      </c>
      <c r="AO33" s="42">
        <v>26.0</v>
      </c>
      <c r="AP33" s="42">
        <v>153.0</v>
      </c>
      <c r="AQ33" s="42">
        <v>70.5</v>
      </c>
      <c r="AR33" s="42">
        <v>2.0</v>
      </c>
      <c r="AS33" s="42">
        <v>1.0</v>
      </c>
      <c r="AT33" s="42">
        <v>2.0</v>
      </c>
      <c r="AU33" s="42">
        <v>5.0</v>
      </c>
      <c r="AV33" s="42">
        <v>158.0</v>
      </c>
      <c r="AW33" s="13">
        <f t="shared" si="14"/>
        <v>69.29824561</v>
      </c>
      <c r="AX33" s="15">
        <v>14.0</v>
      </c>
      <c r="AY33" s="42">
        <v>6.0</v>
      </c>
      <c r="AZ33" s="42">
        <v>14.0</v>
      </c>
      <c r="BA33" s="15">
        <f t="shared" si="15"/>
        <v>34</v>
      </c>
      <c r="BB33" s="13">
        <f t="shared" si="16"/>
        <v>192</v>
      </c>
      <c r="BC33" s="15">
        <f t="shared" si="17"/>
        <v>72.18045113</v>
      </c>
      <c r="BD33" s="108">
        <f t="shared" ref="BD33:BF33" si="67">C33+H33+N33+T33+Z33+AF33+AL33+AR33</f>
        <v>53</v>
      </c>
      <c r="BE33" s="108">
        <f t="shared" si="67"/>
        <v>16</v>
      </c>
      <c r="BF33" s="108">
        <f t="shared" si="67"/>
        <v>89</v>
      </c>
      <c r="BG33" s="109">
        <v>7.0</v>
      </c>
      <c r="BH33" s="109">
        <v>4.0</v>
      </c>
      <c r="BI33" s="109">
        <v>16.0</v>
      </c>
      <c r="BJ33" s="108">
        <f t="shared" si="19"/>
        <v>27</v>
      </c>
      <c r="BK33" s="108">
        <f t="shared" si="20"/>
        <v>219</v>
      </c>
      <c r="BL33" s="108">
        <f t="shared" si="21"/>
        <v>73.48993289</v>
      </c>
      <c r="BM33" s="109">
        <v>12.0</v>
      </c>
      <c r="BN33" s="109">
        <v>2.0</v>
      </c>
      <c r="BO33" s="109">
        <v>16.0</v>
      </c>
      <c r="BP33" s="109">
        <v>30.0</v>
      </c>
      <c r="BQ33" s="108">
        <f t="shared" si="22"/>
        <v>249</v>
      </c>
      <c r="BR33" s="113">
        <f t="shared" si="23"/>
        <v>74.32835821</v>
      </c>
      <c r="BS33" s="109">
        <v>10.0</v>
      </c>
      <c r="BT33" s="109">
        <v>2.0</v>
      </c>
      <c r="BU33" s="109">
        <v>19.0</v>
      </c>
      <c r="BV33" s="108">
        <f t="shared" si="24"/>
        <v>31</v>
      </c>
      <c r="BW33" s="108">
        <f t="shared" si="25"/>
        <v>280</v>
      </c>
      <c r="BX33" s="108">
        <f t="shared" si="26"/>
        <v>75.88075881</v>
      </c>
      <c r="BY33" s="110">
        <v>5.0</v>
      </c>
      <c r="BZ33" s="110">
        <v>2.0</v>
      </c>
      <c r="CA33" s="110">
        <v>6.0</v>
      </c>
      <c r="CB33" s="111">
        <f t="shared" si="27"/>
        <v>13</v>
      </c>
      <c r="CC33" s="111">
        <f t="shared" si="28"/>
        <v>293</v>
      </c>
      <c r="CD33" s="111">
        <f t="shared" si="29"/>
        <v>75.12820513</v>
      </c>
      <c r="CE33" s="109">
        <v>11.0</v>
      </c>
      <c r="CF33" s="109">
        <v>3.0</v>
      </c>
      <c r="CG33" s="109">
        <v>13.0</v>
      </c>
      <c r="CH33" s="108">
        <f t="shared" si="30"/>
        <v>27</v>
      </c>
      <c r="CI33" s="108">
        <f t="shared" si="31"/>
        <v>320</v>
      </c>
      <c r="CJ33" s="108"/>
      <c r="CK33" s="109">
        <v>8.0</v>
      </c>
      <c r="CL33" s="109">
        <v>1.0</v>
      </c>
      <c r="CM33" s="109">
        <v>4.0</v>
      </c>
      <c r="CN33" s="108">
        <f t="shared" si="32"/>
        <v>13</v>
      </c>
      <c r="CO33" s="108">
        <f t="shared" si="33"/>
        <v>333</v>
      </c>
      <c r="CP33" s="108">
        <f t="shared" si="34"/>
        <v>75.33936652</v>
      </c>
      <c r="CQ33" s="111">
        <f t="shared" si="35"/>
        <v>156</v>
      </c>
      <c r="CR33" s="111">
        <f t="shared" si="36"/>
        <v>177</v>
      </c>
    </row>
    <row r="34">
      <c r="A34" s="10">
        <v>29.0</v>
      </c>
      <c r="B34" s="8" t="s">
        <v>50</v>
      </c>
      <c r="C34" s="8">
        <v>8.0</v>
      </c>
      <c r="D34" s="8">
        <v>2.0</v>
      </c>
      <c r="E34" s="8">
        <v>21.0</v>
      </c>
      <c r="F34" s="8">
        <v>31.0</v>
      </c>
      <c r="G34" s="8">
        <v>86.1</v>
      </c>
      <c r="H34" s="34">
        <v>8.0</v>
      </c>
      <c r="I34" s="34">
        <v>4.0</v>
      </c>
      <c r="J34" s="34">
        <v>19.0</v>
      </c>
      <c r="K34" s="34">
        <v>31.0</v>
      </c>
      <c r="L34" s="34">
        <f t="shared" si="2"/>
        <v>62</v>
      </c>
      <c r="M34" s="34">
        <f t="shared" si="3"/>
        <v>92.53731343</v>
      </c>
      <c r="N34" s="34">
        <v>10.0</v>
      </c>
      <c r="O34" s="36">
        <v>3.0</v>
      </c>
      <c r="P34" s="36">
        <v>18.0</v>
      </c>
      <c r="Q34" s="36">
        <v>31.0</v>
      </c>
      <c r="R34" s="35">
        <f t="shared" si="56"/>
        <v>93</v>
      </c>
      <c r="S34" s="36">
        <f t="shared" si="5"/>
        <v>94.89795918</v>
      </c>
      <c r="T34" s="15">
        <v>10.0</v>
      </c>
      <c r="U34" s="15">
        <v>4.0</v>
      </c>
      <c r="V34" s="15">
        <v>11.0</v>
      </c>
      <c r="W34" s="13">
        <f t="shared" si="6"/>
        <v>25</v>
      </c>
      <c r="X34" s="15">
        <v>118.0</v>
      </c>
      <c r="Y34" s="13">
        <f t="shared" si="8"/>
        <v>92.91338583</v>
      </c>
      <c r="Z34" s="15">
        <v>11.0</v>
      </c>
      <c r="AA34" s="15">
        <v>2.0</v>
      </c>
      <c r="AB34" s="15">
        <v>17.0</v>
      </c>
      <c r="AC34" s="15">
        <f t="shared" si="57"/>
        <v>30</v>
      </c>
      <c r="AD34" s="15">
        <f t="shared" si="60"/>
        <v>148</v>
      </c>
      <c r="AE34" s="15">
        <f t="shared" si="11"/>
        <v>90.79754601</v>
      </c>
      <c r="AF34" s="15">
        <v>3.0</v>
      </c>
      <c r="AG34" s="15">
        <v>1.0</v>
      </c>
      <c r="AH34" s="15">
        <v>6.0</v>
      </c>
      <c r="AI34" s="15">
        <v>10.0</v>
      </c>
      <c r="AJ34" s="15">
        <f t="shared" si="12"/>
        <v>158</v>
      </c>
      <c r="AK34" s="15">
        <f t="shared" si="13"/>
        <v>84.04255319</v>
      </c>
      <c r="AL34" s="15">
        <v>14.0</v>
      </c>
      <c r="AM34" s="15">
        <v>0.0</v>
      </c>
      <c r="AN34" s="15">
        <v>15.0</v>
      </c>
      <c r="AO34" s="15">
        <v>29.0</v>
      </c>
      <c r="AP34" s="15">
        <v>187.0</v>
      </c>
      <c r="AQ34" s="15">
        <v>86.17</v>
      </c>
      <c r="AR34" s="15">
        <v>3.0</v>
      </c>
      <c r="AS34" s="15">
        <v>0.0</v>
      </c>
      <c r="AT34" s="15">
        <v>5.0</v>
      </c>
      <c r="AU34" s="15">
        <v>8.0</v>
      </c>
      <c r="AV34" s="15">
        <v>195.0</v>
      </c>
      <c r="AW34" s="13">
        <f t="shared" si="14"/>
        <v>85.52631579</v>
      </c>
      <c r="AX34" s="15">
        <v>12.0</v>
      </c>
      <c r="AY34" s="15">
        <v>6.0</v>
      </c>
      <c r="AZ34" s="15">
        <v>18.0</v>
      </c>
      <c r="BA34" s="15">
        <f t="shared" si="15"/>
        <v>36</v>
      </c>
      <c r="BB34" s="13">
        <f t="shared" si="16"/>
        <v>231</v>
      </c>
      <c r="BC34" s="15">
        <f t="shared" si="17"/>
        <v>86.84210526</v>
      </c>
      <c r="BD34" s="108">
        <f t="shared" ref="BD34:BF34" si="68">C34+H34+N34+T34+Z34+AF34+AL34+AR34</f>
        <v>67</v>
      </c>
      <c r="BE34" s="108">
        <f t="shared" si="68"/>
        <v>16</v>
      </c>
      <c r="BF34" s="108">
        <f t="shared" si="68"/>
        <v>112</v>
      </c>
      <c r="BG34" s="109">
        <v>8.0</v>
      </c>
      <c r="BH34" s="109">
        <v>4.0</v>
      </c>
      <c r="BI34" s="109">
        <v>19.0</v>
      </c>
      <c r="BJ34" s="108">
        <f t="shared" si="19"/>
        <v>31</v>
      </c>
      <c r="BK34" s="108">
        <f t="shared" si="20"/>
        <v>262</v>
      </c>
      <c r="BL34" s="108">
        <f t="shared" si="21"/>
        <v>87.91946309</v>
      </c>
      <c r="BM34" s="109">
        <v>12.0</v>
      </c>
      <c r="BN34" s="109">
        <v>3.0</v>
      </c>
      <c r="BO34" s="109">
        <v>15.0</v>
      </c>
      <c r="BP34" s="109">
        <v>30.0</v>
      </c>
      <c r="BQ34" s="108">
        <f t="shared" si="22"/>
        <v>292</v>
      </c>
      <c r="BR34" s="108">
        <f t="shared" si="23"/>
        <v>87.1641791</v>
      </c>
      <c r="BS34" s="109">
        <v>9.0</v>
      </c>
      <c r="BT34" s="109">
        <v>3.0</v>
      </c>
      <c r="BU34" s="109">
        <v>21.0</v>
      </c>
      <c r="BV34" s="108">
        <f t="shared" si="24"/>
        <v>33</v>
      </c>
      <c r="BW34" s="108">
        <f t="shared" si="25"/>
        <v>325</v>
      </c>
      <c r="BX34" s="108">
        <f t="shared" si="26"/>
        <v>88.07588076</v>
      </c>
      <c r="BY34" s="110">
        <v>5.0</v>
      </c>
      <c r="BZ34" s="110">
        <v>1.0</v>
      </c>
      <c r="CA34" s="110">
        <v>8.0</v>
      </c>
      <c r="CB34" s="111">
        <f t="shared" si="27"/>
        <v>14</v>
      </c>
      <c r="CC34" s="111">
        <f t="shared" si="28"/>
        <v>339</v>
      </c>
      <c r="CD34" s="111">
        <f t="shared" si="29"/>
        <v>86.92307692</v>
      </c>
      <c r="CE34" s="109">
        <v>12.0</v>
      </c>
      <c r="CF34" s="109">
        <v>3.0</v>
      </c>
      <c r="CG34" s="109">
        <v>13.0</v>
      </c>
      <c r="CH34" s="108">
        <f t="shared" si="30"/>
        <v>28</v>
      </c>
      <c r="CI34" s="108">
        <f t="shared" si="31"/>
        <v>367</v>
      </c>
      <c r="CJ34" s="108"/>
      <c r="CK34" s="109">
        <v>11.0</v>
      </c>
      <c r="CL34" s="109">
        <v>1.0</v>
      </c>
      <c r="CM34" s="109">
        <v>8.0</v>
      </c>
      <c r="CN34" s="108">
        <f t="shared" si="32"/>
        <v>20</v>
      </c>
      <c r="CO34" s="108">
        <f t="shared" si="33"/>
        <v>387</v>
      </c>
      <c r="CP34" s="108">
        <f t="shared" si="34"/>
        <v>87.55656109</v>
      </c>
      <c r="CQ34" s="111">
        <f t="shared" si="35"/>
        <v>173</v>
      </c>
      <c r="CR34" s="111">
        <f t="shared" si="36"/>
        <v>214</v>
      </c>
    </row>
    <row r="35">
      <c r="A35" s="10">
        <v>30.0</v>
      </c>
      <c r="B35" s="8" t="s">
        <v>51</v>
      </c>
      <c r="C35" s="8">
        <v>8.0</v>
      </c>
      <c r="D35" s="8">
        <v>3.0</v>
      </c>
      <c r="E35" s="8">
        <v>18.0</v>
      </c>
      <c r="F35" s="8">
        <v>29.0</v>
      </c>
      <c r="G35" s="8">
        <v>80.5</v>
      </c>
      <c r="H35" s="34">
        <v>0.0</v>
      </c>
      <c r="I35" s="34">
        <v>2.0</v>
      </c>
      <c r="J35" s="34">
        <v>9.0</v>
      </c>
      <c r="K35" s="34">
        <v>11.0</v>
      </c>
      <c r="L35" s="34">
        <f t="shared" si="2"/>
        <v>40</v>
      </c>
      <c r="M35" s="112">
        <f t="shared" si="3"/>
        <v>59.70149254</v>
      </c>
      <c r="N35" s="34">
        <v>9.0</v>
      </c>
      <c r="O35" s="36">
        <v>0.0</v>
      </c>
      <c r="P35" s="36">
        <v>12.0</v>
      </c>
      <c r="Q35" s="36">
        <v>21.0</v>
      </c>
      <c r="R35" s="36">
        <v>61.0</v>
      </c>
      <c r="S35" s="36">
        <f t="shared" si="5"/>
        <v>62.24489796</v>
      </c>
      <c r="T35" s="15">
        <v>8.0</v>
      </c>
      <c r="U35" s="15">
        <v>4.0</v>
      </c>
      <c r="V35" s="15">
        <v>11.0</v>
      </c>
      <c r="W35" s="15">
        <v>23.0</v>
      </c>
      <c r="X35" s="13">
        <f>R35+X43</f>
        <v>61</v>
      </c>
      <c r="Y35" s="13">
        <f t="shared" si="8"/>
        <v>48.03149606</v>
      </c>
      <c r="Z35" s="15">
        <v>11.0</v>
      </c>
      <c r="AA35" s="15">
        <v>4.0</v>
      </c>
      <c r="AB35" s="15">
        <v>21.0</v>
      </c>
      <c r="AC35" s="15">
        <v>36.0</v>
      </c>
      <c r="AD35" s="15">
        <v>97.0</v>
      </c>
      <c r="AE35" s="15">
        <f t="shared" si="11"/>
        <v>59.50920245</v>
      </c>
      <c r="AF35" s="15">
        <v>8.0</v>
      </c>
      <c r="AG35" s="15">
        <v>3.0</v>
      </c>
      <c r="AH35" s="15">
        <v>14.0</v>
      </c>
      <c r="AI35" s="15">
        <v>25.0</v>
      </c>
      <c r="AJ35" s="15">
        <f t="shared" si="12"/>
        <v>122</v>
      </c>
      <c r="AK35" s="42">
        <f t="shared" si="13"/>
        <v>64.89361702</v>
      </c>
      <c r="AL35" s="42">
        <v>13.0</v>
      </c>
      <c r="AM35" s="42">
        <v>0.0</v>
      </c>
      <c r="AN35" s="42">
        <v>13.0</v>
      </c>
      <c r="AO35" s="42">
        <v>26.0</v>
      </c>
      <c r="AP35" s="42">
        <v>148.0</v>
      </c>
      <c r="AQ35" s="42">
        <v>68.2</v>
      </c>
      <c r="AR35" s="42">
        <v>3.0</v>
      </c>
      <c r="AS35" s="42">
        <v>1.0</v>
      </c>
      <c r="AT35" s="42">
        <v>5.0</v>
      </c>
      <c r="AU35" s="42">
        <v>9.0</v>
      </c>
      <c r="AV35" s="42">
        <v>157.0</v>
      </c>
      <c r="AW35" s="13">
        <f t="shared" si="14"/>
        <v>68.85964912</v>
      </c>
      <c r="AX35" s="15">
        <v>14.0</v>
      </c>
      <c r="AY35" s="42">
        <v>6.0</v>
      </c>
      <c r="AZ35" s="42">
        <v>18.0</v>
      </c>
      <c r="BA35" s="15">
        <f t="shared" si="15"/>
        <v>38</v>
      </c>
      <c r="BB35" s="13">
        <f t="shared" si="16"/>
        <v>195</v>
      </c>
      <c r="BC35" s="15">
        <f t="shared" si="17"/>
        <v>73.30827068</v>
      </c>
      <c r="BD35" s="108">
        <f t="shared" ref="BD35:BF35" si="69">C35+H35+N35+T35+Z35+AF35+AL35+AR35</f>
        <v>60</v>
      </c>
      <c r="BE35" s="108">
        <f t="shared" si="69"/>
        <v>17</v>
      </c>
      <c r="BF35" s="108">
        <f t="shared" si="69"/>
        <v>103</v>
      </c>
      <c r="BG35" s="109">
        <v>0.0</v>
      </c>
      <c r="BH35" s="109">
        <v>0.0</v>
      </c>
      <c r="BI35" s="109">
        <v>0.0</v>
      </c>
      <c r="BJ35" s="108">
        <f t="shared" si="19"/>
        <v>0</v>
      </c>
      <c r="BK35" s="108">
        <f t="shared" si="20"/>
        <v>195</v>
      </c>
      <c r="BL35" s="108">
        <f t="shared" si="21"/>
        <v>65.43624161</v>
      </c>
      <c r="BM35" s="109">
        <v>0.0</v>
      </c>
      <c r="BN35" s="109">
        <v>0.0</v>
      </c>
      <c r="BO35" s="109">
        <v>0.0</v>
      </c>
      <c r="BP35" s="109">
        <v>0.0</v>
      </c>
      <c r="BQ35" s="108">
        <f t="shared" si="22"/>
        <v>195</v>
      </c>
      <c r="BR35" s="108">
        <f t="shared" si="23"/>
        <v>58.20895522</v>
      </c>
      <c r="BS35" s="109">
        <v>10.0</v>
      </c>
      <c r="BT35" s="108"/>
      <c r="BU35" s="109"/>
      <c r="BV35" s="108">
        <f t="shared" si="24"/>
        <v>10</v>
      </c>
      <c r="BW35" s="108">
        <f t="shared" si="25"/>
        <v>205</v>
      </c>
      <c r="BX35" s="113">
        <f t="shared" si="26"/>
        <v>55.55555556</v>
      </c>
      <c r="BY35" s="114">
        <v>6.0</v>
      </c>
      <c r="BZ35" s="114"/>
      <c r="CA35" s="114">
        <v>13.0</v>
      </c>
      <c r="CB35" s="111">
        <f t="shared" si="27"/>
        <v>19</v>
      </c>
      <c r="CC35" s="111">
        <f t="shared" si="28"/>
        <v>224</v>
      </c>
      <c r="CD35" s="111">
        <f t="shared" si="29"/>
        <v>57.43589744</v>
      </c>
      <c r="CE35" s="115">
        <v>12.0</v>
      </c>
      <c r="CF35" s="115">
        <v>0.0</v>
      </c>
      <c r="CG35" s="115">
        <v>8.0</v>
      </c>
      <c r="CH35" s="108">
        <f t="shared" si="30"/>
        <v>20</v>
      </c>
      <c r="CI35" s="108">
        <f t="shared" si="31"/>
        <v>244</v>
      </c>
      <c r="CJ35" s="113"/>
      <c r="CK35" s="115">
        <v>7.0</v>
      </c>
      <c r="CL35" s="115">
        <v>1.0</v>
      </c>
      <c r="CM35" s="115">
        <v>4.0</v>
      </c>
      <c r="CN35" s="108">
        <f t="shared" si="32"/>
        <v>12</v>
      </c>
      <c r="CO35" s="108">
        <f t="shared" si="33"/>
        <v>256</v>
      </c>
      <c r="CP35" s="108">
        <f t="shared" si="34"/>
        <v>57.91855204</v>
      </c>
      <c r="CQ35" s="111">
        <f t="shared" si="35"/>
        <v>110</v>
      </c>
      <c r="CR35" s="111">
        <f t="shared" si="36"/>
        <v>146</v>
      </c>
    </row>
    <row r="36">
      <c r="A36" s="10">
        <v>31.0</v>
      </c>
      <c r="B36" s="8" t="s">
        <v>52</v>
      </c>
      <c r="C36" s="8">
        <v>9.0</v>
      </c>
      <c r="D36" s="8">
        <v>4.0</v>
      </c>
      <c r="E36" s="8">
        <v>16.0</v>
      </c>
      <c r="F36" s="8">
        <v>29.0</v>
      </c>
      <c r="G36" s="8">
        <v>80.5</v>
      </c>
      <c r="H36" s="34">
        <v>7.0</v>
      </c>
      <c r="I36" s="34">
        <v>3.0</v>
      </c>
      <c r="J36" s="34">
        <v>19.0</v>
      </c>
      <c r="K36" s="34">
        <v>29.0</v>
      </c>
      <c r="L36" s="34">
        <f t="shared" si="2"/>
        <v>58</v>
      </c>
      <c r="M36" s="34">
        <f t="shared" si="3"/>
        <v>86.56716418</v>
      </c>
      <c r="N36" s="34">
        <v>10.0</v>
      </c>
      <c r="O36" s="36">
        <v>3.0</v>
      </c>
      <c r="P36" s="36">
        <v>14.0</v>
      </c>
      <c r="Q36" s="36">
        <v>27.0</v>
      </c>
      <c r="R36" s="35">
        <f t="shared" ref="R36:R38" si="71">L36+Q36</f>
        <v>85</v>
      </c>
      <c r="S36" s="36">
        <f t="shared" si="5"/>
        <v>86.73469388</v>
      </c>
      <c r="T36" s="15">
        <v>8.0</v>
      </c>
      <c r="U36" s="15">
        <v>3.0</v>
      </c>
      <c r="V36" s="15">
        <v>7.0</v>
      </c>
      <c r="W36" s="13">
        <f t="shared" ref="W36:W38" si="72">T36+U36+V36</f>
        <v>18</v>
      </c>
      <c r="X36" s="13">
        <f t="shared" ref="X36:X38" si="73">R36+W36</f>
        <v>103</v>
      </c>
      <c r="Y36" s="13">
        <f t="shared" si="8"/>
        <v>81.1023622</v>
      </c>
      <c r="Z36" s="15">
        <v>7.0</v>
      </c>
      <c r="AA36" s="15">
        <v>3.0</v>
      </c>
      <c r="AB36" s="15">
        <v>18.0</v>
      </c>
      <c r="AC36" s="15">
        <f t="shared" ref="AC36:AC38" si="74">Z36+AA36+AB36</f>
        <v>28</v>
      </c>
      <c r="AD36" s="15">
        <f t="shared" ref="AD36:AD38" si="75">AC36+X36</f>
        <v>131</v>
      </c>
      <c r="AE36" s="15">
        <f t="shared" si="11"/>
        <v>80.36809816</v>
      </c>
      <c r="AF36" s="15">
        <v>5.0</v>
      </c>
      <c r="AG36" s="15">
        <v>3.0</v>
      </c>
      <c r="AH36" s="15">
        <v>11.0</v>
      </c>
      <c r="AI36" s="15">
        <v>19.0</v>
      </c>
      <c r="AJ36" s="15">
        <f t="shared" si="12"/>
        <v>150</v>
      </c>
      <c r="AK36" s="15">
        <f t="shared" si="13"/>
        <v>79.78723404</v>
      </c>
      <c r="AL36" s="15">
        <v>9.0</v>
      </c>
      <c r="AM36" s="15">
        <v>0.0</v>
      </c>
      <c r="AN36" s="15">
        <v>13.0</v>
      </c>
      <c r="AO36" s="15">
        <v>22.0</v>
      </c>
      <c r="AP36" s="15">
        <v>172.0</v>
      </c>
      <c r="AQ36" s="15">
        <v>79.26</v>
      </c>
      <c r="AR36" s="15">
        <v>3.0</v>
      </c>
      <c r="AS36" s="15">
        <v>1.0</v>
      </c>
      <c r="AT36" s="15">
        <v>2.0</v>
      </c>
      <c r="AU36" s="15">
        <v>6.0</v>
      </c>
      <c r="AV36" s="15">
        <v>178.0</v>
      </c>
      <c r="AW36" s="13">
        <f t="shared" si="14"/>
        <v>78.07017544</v>
      </c>
      <c r="AX36" s="15">
        <v>13.0</v>
      </c>
      <c r="AY36" s="15">
        <v>6.0</v>
      </c>
      <c r="AZ36" s="15">
        <v>15.0</v>
      </c>
      <c r="BA36" s="15">
        <f t="shared" si="15"/>
        <v>34</v>
      </c>
      <c r="BB36" s="13">
        <f t="shared" si="16"/>
        <v>212</v>
      </c>
      <c r="BC36" s="15">
        <f t="shared" si="17"/>
        <v>79.69924812</v>
      </c>
      <c r="BD36" s="108">
        <f t="shared" ref="BD36:BF36" si="70">C36+H36+N36+T36+Z36+AF36+AL36+AR36</f>
        <v>58</v>
      </c>
      <c r="BE36" s="108">
        <f t="shared" si="70"/>
        <v>20</v>
      </c>
      <c r="BF36" s="108">
        <f t="shared" si="70"/>
        <v>100</v>
      </c>
      <c r="BG36" s="109">
        <v>8.0</v>
      </c>
      <c r="BH36" s="109">
        <v>4.0</v>
      </c>
      <c r="BI36" s="109">
        <v>18.0</v>
      </c>
      <c r="BJ36" s="108">
        <f t="shared" si="19"/>
        <v>30</v>
      </c>
      <c r="BK36" s="108">
        <f t="shared" si="20"/>
        <v>242</v>
      </c>
      <c r="BL36" s="108">
        <f t="shared" si="21"/>
        <v>81.20805369</v>
      </c>
      <c r="BM36" s="109">
        <v>11.0</v>
      </c>
      <c r="BN36" s="109">
        <v>3.0</v>
      </c>
      <c r="BO36" s="109">
        <v>15.0</v>
      </c>
      <c r="BP36" s="109">
        <v>29.0</v>
      </c>
      <c r="BQ36" s="108">
        <f t="shared" si="22"/>
        <v>271</v>
      </c>
      <c r="BR36" s="108">
        <f t="shared" si="23"/>
        <v>80.89552239</v>
      </c>
      <c r="BS36" s="109">
        <v>9.0</v>
      </c>
      <c r="BT36" s="109">
        <v>3.0</v>
      </c>
      <c r="BU36" s="109">
        <v>19.0</v>
      </c>
      <c r="BV36" s="108">
        <f t="shared" si="24"/>
        <v>31</v>
      </c>
      <c r="BW36" s="108">
        <f t="shared" si="25"/>
        <v>302</v>
      </c>
      <c r="BX36" s="108">
        <f t="shared" si="26"/>
        <v>81.84281843</v>
      </c>
      <c r="BY36" s="110">
        <v>5.0</v>
      </c>
      <c r="BZ36" s="110">
        <v>1.0</v>
      </c>
      <c r="CA36" s="110">
        <v>8.0</v>
      </c>
      <c r="CB36" s="111">
        <f t="shared" si="27"/>
        <v>14</v>
      </c>
      <c r="CC36" s="111">
        <f t="shared" si="28"/>
        <v>316</v>
      </c>
      <c r="CD36" s="111">
        <f t="shared" si="29"/>
        <v>81.02564103</v>
      </c>
      <c r="CE36" s="109">
        <v>10.0</v>
      </c>
      <c r="CF36" s="109">
        <v>3.0</v>
      </c>
      <c r="CG36" s="109">
        <v>14.0</v>
      </c>
      <c r="CH36" s="108">
        <f t="shared" si="30"/>
        <v>27</v>
      </c>
      <c r="CI36" s="108">
        <f t="shared" si="31"/>
        <v>343</v>
      </c>
      <c r="CJ36" s="108"/>
      <c r="CK36" s="109">
        <v>11.0</v>
      </c>
      <c r="CL36" s="109">
        <v>1.0</v>
      </c>
      <c r="CM36" s="109">
        <v>8.0</v>
      </c>
      <c r="CN36" s="108">
        <f t="shared" si="32"/>
        <v>20</v>
      </c>
      <c r="CO36" s="108">
        <f t="shared" si="33"/>
        <v>363</v>
      </c>
      <c r="CP36" s="108">
        <f t="shared" si="34"/>
        <v>82.12669683</v>
      </c>
      <c r="CQ36" s="111">
        <f t="shared" si="35"/>
        <v>166</v>
      </c>
      <c r="CR36" s="111">
        <f t="shared" si="36"/>
        <v>197</v>
      </c>
    </row>
    <row r="37">
      <c r="A37" s="10">
        <v>32.0</v>
      </c>
      <c r="B37" s="8" t="s">
        <v>53</v>
      </c>
      <c r="C37" s="8">
        <v>8.0</v>
      </c>
      <c r="D37" s="8">
        <v>3.0</v>
      </c>
      <c r="E37" s="8">
        <v>18.0</v>
      </c>
      <c r="F37" s="8">
        <v>29.0</v>
      </c>
      <c r="G37" s="8">
        <v>80.5</v>
      </c>
      <c r="H37" s="34">
        <v>8.0</v>
      </c>
      <c r="I37" s="34">
        <v>4.0</v>
      </c>
      <c r="J37" s="34">
        <v>17.0</v>
      </c>
      <c r="K37" s="34">
        <v>29.0</v>
      </c>
      <c r="L37" s="34">
        <f t="shared" si="2"/>
        <v>58</v>
      </c>
      <c r="M37" s="34">
        <f t="shared" si="3"/>
        <v>86.56716418</v>
      </c>
      <c r="N37" s="34">
        <v>8.0</v>
      </c>
      <c r="O37" s="34">
        <v>3.0</v>
      </c>
      <c r="P37" s="34">
        <v>16.0</v>
      </c>
      <c r="Q37" s="34">
        <v>27.0</v>
      </c>
      <c r="R37" s="8">
        <f t="shared" si="71"/>
        <v>85</v>
      </c>
      <c r="S37" s="34">
        <f t="shared" si="5"/>
        <v>86.73469388</v>
      </c>
      <c r="T37" s="15">
        <v>9.0</v>
      </c>
      <c r="U37" s="15">
        <v>3.0</v>
      </c>
      <c r="V37" s="15">
        <v>6.0</v>
      </c>
      <c r="W37" s="13">
        <f t="shared" si="72"/>
        <v>18</v>
      </c>
      <c r="X37" s="13">
        <f t="shared" si="73"/>
        <v>103</v>
      </c>
      <c r="Y37" s="13">
        <f t="shared" si="8"/>
        <v>81.1023622</v>
      </c>
      <c r="Z37" s="15">
        <v>7.0</v>
      </c>
      <c r="AA37" s="15">
        <v>3.0</v>
      </c>
      <c r="AB37" s="15">
        <v>18.0</v>
      </c>
      <c r="AC37" s="15">
        <f t="shared" si="74"/>
        <v>28</v>
      </c>
      <c r="AD37" s="15">
        <f t="shared" si="75"/>
        <v>131</v>
      </c>
      <c r="AE37" s="15">
        <f t="shared" si="11"/>
        <v>80.36809816</v>
      </c>
      <c r="AF37" s="15">
        <v>7.0</v>
      </c>
      <c r="AG37" s="15">
        <v>3.0</v>
      </c>
      <c r="AH37" s="15">
        <v>14.0</v>
      </c>
      <c r="AI37" s="15">
        <v>24.0</v>
      </c>
      <c r="AJ37" s="15">
        <f t="shared" si="12"/>
        <v>155</v>
      </c>
      <c r="AK37" s="15">
        <f t="shared" si="13"/>
        <v>82.44680851</v>
      </c>
      <c r="AL37" s="21">
        <v>10.0</v>
      </c>
      <c r="AM37" s="21">
        <v>0.0</v>
      </c>
      <c r="AN37" s="21">
        <v>13.0</v>
      </c>
      <c r="AO37" s="21">
        <v>23.0</v>
      </c>
      <c r="AP37" s="21">
        <v>178.0</v>
      </c>
      <c r="AQ37" s="21">
        <v>82.04</v>
      </c>
      <c r="AR37" s="21">
        <v>3.0</v>
      </c>
      <c r="AS37" s="21">
        <v>0.0</v>
      </c>
      <c r="AT37" s="21">
        <v>5.0</v>
      </c>
      <c r="AU37" s="21">
        <v>8.0</v>
      </c>
      <c r="AV37" s="21">
        <v>186.0</v>
      </c>
      <c r="AW37" s="5">
        <f t="shared" si="14"/>
        <v>81.57894737</v>
      </c>
      <c r="AX37" s="21">
        <v>14.0</v>
      </c>
      <c r="AY37" s="21">
        <v>6.0</v>
      </c>
      <c r="AZ37" s="21">
        <v>18.0</v>
      </c>
      <c r="BA37" s="21">
        <f t="shared" si="15"/>
        <v>38</v>
      </c>
      <c r="BB37" s="5">
        <f t="shared" si="16"/>
        <v>224</v>
      </c>
      <c r="BC37" s="21">
        <f t="shared" si="17"/>
        <v>84.21052632</v>
      </c>
      <c r="BD37" s="111">
        <f t="shared" ref="BD37:BF37" si="76">C37+H37+N37+T37+Z37+AF37+AL37+AR37</f>
        <v>60</v>
      </c>
      <c r="BE37" s="111">
        <f t="shared" si="76"/>
        <v>19</v>
      </c>
      <c r="BF37" s="111">
        <f t="shared" si="76"/>
        <v>107</v>
      </c>
      <c r="BG37" s="110">
        <v>9.0</v>
      </c>
      <c r="BH37" s="110">
        <v>3.0</v>
      </c>
      <c r="BI37" s="110">
        <v>14.0</v>
      </c>
      <c r="BJ37" s="111">
        <f t="shared" si="19"/>
        <v>26</v>
      </c>
      <c r="BK37" s="111">
        <f t="shared" si="20"/>
        <v>250</v>
      </c>
      <c r="BL37" s="111">
        <f t="shared" si="21"/>
        <v>83.89261745</v>
      </c>
      <c r="BM37" s="110">
        <v>12.0</v>
      </c>
      <c r="BN37" s="110">
        <v>4.0</v>
      </c>
      <c r="BO37" s="110">
        <v>17.0</v>
      </c>
      <c r="BP37" s="110">
        <v>33.0</v>
      </c>
      <c r="BQ37" s="111">
        <f t="shared" si="22"/>
        <v>283</v>
      </c>
      <c r="BR37" s="111">
        <f t="shared" si="23"/>
        <v>84.47761194</v>
      </c>
      <c r="BS37" s="109">
        <v>8.0</v>
      </c>
      <c r="BT37" s="109">
        <v>3.0</v>
      </c>
      <c r="BU37" s="109">
        <v>16.0</v>
      </c>
      <c r="BV37" s="108">
        <f t="shared" si="24"/>
        <v>27</v>
      </c>
      <c r="BW37" s="108">
        <f t="shared" si="25"/>
        <v>310</v>
      </c>
      <c r="BX37" s="108">
        <f t="shared" si="26"/>
        <v>84.01084011</v>
      </c>
      <c r="BY37" s="110">
        <v>6.0</v>
      </c>
      <c r="BZ37" s="110">
        <v>2.0</v>
      </c>
      <c r="CA37" s="110">
        <v>10.0</v>
      </c>
      <c r="CB37" s="111">
        <f t="shared" si="27"/>
        <v>18</v>
      </c>
      <c r="CC37" s="111">
        <f t="shared" si="28"/>
        <v>328</v>
      </c>
      <c r="CD37" s="111">
        <f t="shared" si="29"/>
        <v>84.1025641</v>
      </c>
      <c r="CE37" s="109">
        <v>11.0</v>
      </c>
      <c r="CF37" s="109">
        <v>2.0</v>
      </c>
      <c r="CG37" s="109">
        <v>12.0</v>
      </c>
      <c r="CH37" s="108">
        <f t="shared" si="30"/>
        <v>25</v>
      </c>
      <c r="CI37" s="108">
        <f t="shared" si="31"/>
        <v>353</v>
      </c>
      <c r="CJ37" s="108"/>
      <c r="CK37" s="109">
        <v>9.0</v>
      </c>
      <c r="CL37" s="109">
        <v>1.0</v>
      </c>
      <c r="CM37" s="109">
        <v>8.0</v>
      </c>
      <c r="CN37" s="108">
        <f t="shared" si="32"/>
        <v>18</v>
      </c>
      <c r="CO37" s="108">
        <f t="shared" si="33"/>
        <v>371</v>
      </c>
      <c r="CP37" s="108">
        <f t="shared" si="34"/>
        <v>83.93665158</v>
      </c>
      <c r="CQ37" s="111">
        <f t="shared" si="35"/>
        <v>169</v>
      </c>
      <c r="CR37" s="111">
        <f t="shared" si="36"/>
        <v>202</v>
      </c>
    </row>
    <row r="38">
      <c r="A38" s="10">
        <v>33.0</v>
      </c>
      <c r="B38" s="8" t="s">
        <v>54</v>
      </c>
      <c r="C38" s="8">
        <v>9.0</v>
      </c>
      <c r="D38" s="8">
        <v>3.0</v>
      </c>
      <c r="E38" s="8">
        <v>21.0</v>
      </c>
      <c r="F38" s="8">
        <v>33.0</v>
      </c>
      <c r="G38" s="8">
        <v>91.6</v>
      </c>
      <c r="H38" s="34">
        <v>8.0</v>
      </c>
      <c r="I38" s="34">
        <v>4.0</v>
      </c>
      <c r="J38" s="34">
        <v>19.0</v>
      </c>
      <c r="K38" s="34">
        <v>31.0</v>
      </c>
      <c r="L38" s="34">
        <f t="shared" si="2"/>
        <v>64</v>
      </c>
      <c r="M38" s="34">
        <f t="shared" si="3"/>
        <v>95.52238806</v>
      </c>
      <c r="N38" s="34">
        <v>5.0</v>
      </c>
      <c r="O38" s="34">
        <v>2.0</v>
      </c>
      <c r="P38" s="34">
        <v>9.0</v>
      </c>
      <c r="Q38" s="34">
        <v>16.0</v>
      </c>
      <c r="R38" s="8">
        <f t="shared" si="71"/>
        <v>80</v>
      </c>
      <c r="S38" s="34">
        <f t="shared" si="5"/>
        <v>81.63265306</v>
      </c>
      <c r="T38" s="15">
        <v>11.0</v>
      </c>
      <c r="U38" s="13"/>
      <c r="V38" s="15">
        <v>9.0</v>
      </c>
      <c r="W38" s="13">
        <f t="shared" si="72"/>
        <v>20</v>
      </c>
      <c r="X38" s="13">
        <f t="shared" si="73"/>
        <v>100</v>
      </c>
      <c r="Y38" s="13">
        <f t="shared" si="8"/>
        <v>78.74015748</v>
      </c>
      <c r="Z38" s="15">
        <v>11.0</v>
      </c>
      <c r="AA38" s="15">
        <v>3.0</v>
      </c>
      <c r="AB38" s="15">
        <v>17.0</v>
      </c>
      <c r="AC38" s="15">
        <f t="shared" si="74"/>
        <v>31</v>
      </c>
      <c r="AD38" s="15">
        <f t="shared" si="75"/>
        <v>131</v>
      </c>
      <c r="AE38" s="15">
        <f t="shared" si="11"/>
        <v>80.36809816</v>
      </c>
      <c r="AF38" s="15">
        <v>7.0</v>
      </c>
      <c r="AG38" s="15">
        <v>3.0</v>
      </c>
      <c r="AH38" s="15">
        <v>14.0</v>
      </c>
      <c r="AI38" s="15">
        <v>24.0</v>
      </c>
      <c r="AJ38" s="15">
        <f t="shared" si="12"/>
        <v>155</v>
      </c>
      <c r="AK38" s="15">
        <f t="shared" si="13"/>
        <v>82.44680851</v>
      </c>
      <c r="AL38" s="21">
        <v>14.0</v>
      </c>
      <c r="AM38" s="21">
        <v>0.0</v>
      </c>
      <c r="AN38" s="21">
        <v>15.0</v>
      </c>
      <c r="AO38" s="21">
        <v>29.0</v>
      </c>
      <c r="AP38" s="21">
        <v>174.0</v>
      </c>
      <c r="AQ38" s="21">
        <v>80.18</v>
      </c>
      <c r="AR38" s="21">
        <v>3.0</v>
      </c>
      <c r="AS38" s="21">
        <v>1.0</v>
      </c>
      <c r="AT38" s="21">
        <v>7.0</v>
      </c>
      <c r="AU38" s="21">
        <v>11.0</v>
      </c>
      <c r="AV38" s="21">
        <v>186.0</v>
      </c>
      <c r="AW38" s="5">
        <f t="shared" si="14"/>
        <v>81.57894737</v>
      </c>
      <c r="AX38" s="21">
        <v>13.0</v>
      </c>
      <c r="AY38" s="21">
        <v>6.0</v>
      </c>
      <c r="AZ38" s="21">
        <v>18.0</v>
      </c>
      <c r="BA38" s="21">
        <f t="shared" si="15"/>
        <v>37</v>
      </c>
      <c r="BB38" s="5">
        <f t="shared" si="16"/>
        <v>223</v>
      </c>
      <c r="BC38" s="21">
        <f t="shared" si="17"/>
        <v>83.83458647</v>
      </c>
      <c r="BD38" s="111">
        <f t="shared" ref="BD38:BF38" si="77">C38+H38+N38+T38+Z38+AF38+AL38+AR38</f>
        <v>68</v>
      </c>
      <c r="BE38" s="111">
        <f t="shared" si="77"/>
        <v>16</v>
      </c>
      <c r="BF38" s="111">
        <f t="shared" si="77"/>
        <v>111</v>
      </c>
      <c r="BG38" s="110">
        <v>9.0</v>
      </c>
      <c r="BH38" s="110">
        <v>4.0</v>
      </c>
      <c r="BI38" s="110">
        <v>19.0</v>
      </c>
      <c r="BJ38" s="111">
        <f t="shared" si="19"/>
        <v>32</v>
      </c>
      <c r="BK38" s="111">
        <f t="shared" si="20"/>
        <v>255</v>
      </c>
      <c r="BL38" s="111">
        <f t="shared" si="21"/>
        <v>85.5704698</v>
      </c>
      <c r="BM38" s="110">
        <v>13.0</v>
      </c>
      <c r="BN38" s="110">
        <v>4.0</v>
      </c>
      <c r="BO38" s="110">
        <v>20.0</v>
      </c>
      <c r="BP38" s="110">
        <v>37.0</v>
      </c>
      <c r="BQ38" s="111">
        <f t="shared" si="22"/>
        <v>292</v>
      </c>
      <c r="BR38" s="111">
        <f t="shared" si="23"/>
        <v>87.1641791</v>
      </c>
      <c r="BS38" s="109">
        <v>10.0</v>
      </c>
      <c r="BT38" s="109">
        <v>3.0</v>
      </c>
      <c r="BU38" s="109">
        <v>21.0</v>
      </c>
      <c r="BV38" s="108">
        <f t="shared" si="24"/>
        <v>34</v>
      </c>
      <c r="BW38" s="108">
        <f t="shared" si="25"/>
        <v>326</v>
      </c>
      <c r="BX38" s="108">
        <f t="shared" si="26"/>
        <v>88.34688347</v>
      </c>
      <c r="BY38" s="110">
        <v>6.0</v>
      </c>
      <c r="BZ38" s="110">
        <v>2.0</v>
      </c>
      <c r="CA38" s="110">
        <v>13.0</v>
      </c>
      <c r="CB38" s="111">
        <f t="shared" si="27"/>
        <v>21</v>
      </c>
      <c r="CC38" s="111">
        <f t="shared" si="28"/>
        <v>347</v>
      </c>
      <c r="CD38" s="111">
        <f t="shared" si="29"/>
        <v>88.97435897</v>
      </c>
      <c r="CE38" s="109">
        <v>12.0</v>
      </c>
      <c r="CF38" s="109">
        <v>3.0</v>
      </c>
      <c r="CG38" s="109">
        <v>14.0</v>
      </c>
      <c r="CH38" s="108">
        <f t="shared" si="30"/>
        <v>29</v>
      </c>
      <c r="CI38" s="108">
        <f t="shared" si="31"/>
        <v>376</v>
      </c>
      <c r="CJ38" s="108"/>
      <c r="CK38" s="109">
        <v>11.0</v>
      </c>
      <c r="CL38" s="109">
        <v>1.0</v>
      </c>
      <c r="CM38" s="109">
        <v>8.0</v>
      </c>
      <c r="CN38" s="108">
        <f t="shared" si="32"/>
        <v>20</v>
      </c>
      <c r="CO38" s="108">
        <f t="shared" si="33"/>
        <v>396</v>
      </c>
      <c r="CP38" s="108">
        <f t="shared" si="34"/>
        <v>89.59276018</v>
      </c>
      <c r="CQ38" s="111">
        <f t="shared" si="35"/>
        <v>172</v>
      </c>
      <c r="CR38" s="111">
        <f t="shared" si="36"/>
        <v>224</v>
      </c>
    </row>
    <row r="3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21">
        <f t="shared" si="15"/>
        <v>0</v>
      </c>
      <c r="BB39" s="5">
        <f t="shared" si="16"/>
        <v>0</v>
      </c>
      <c r="BC39" s="21">
        <f t="shared" si="17"/>
        <v>0</v>
      </c>
      <c r="BD39" s="5"/>
      <c r="BE39" s="5"/>
      <c r="BF39" s="5"/>
      <c r="BG39" s="5"/>
      <c r="BH39" s="5"/>
      <c r="BI39" s="5"/>
      <c r="BJ39" s="111"/>
      <c r="BK39" s="111"/>
      <c r="BL39" s="111"/>
      <c r="BM39" s="5"/>
      <c r="BN39" s="5"/>
      <c r="BO39" s="5"/>
      <c r="BP39" s="5"/>
      <c r="BQ39" s="111"/>
      <c r="BR39" s="111"/>
      <c r="BS39" s="13"/>
      <c r="BT39" s="13"/>
      <c r="BU39" s="13"/>
      <c r="BV39" s="108"/>
      <c r="BW39" s="108"/>
      <c r="BX39" s="108"/>
      <c r="BY39" s="111"/>
      <c r="BZ39" s="111"/>
      <c r="CA39" s="111"/>
      <c r="CB39" s="111"/>
      <c r="CC39" s="111"/>
      <c r="CD39" s="111"/>
      <c r="CE39" s="111"/>
      <c r="CF39" s="111"/>
      <c r="CG39" s="111"/>
      <c r="CH39" s="108">
        <f t="shared" si="30"/>
        <v>0</v>
      </c>
      <c r="CI39" s="108">
        <f t="shared" si="31"/>
        <v>0</v>
      </c>
      <c r="CJ39" s="111"/>
      <c r="CK39" s="111"/>
      <c r="CL39" s="111"/>
      <c r="CM39" s="111"/>
      <c r="CN39" s="108">
        <f t="shared" si="32"/>
        <v>0</v>
      </c>
      <c r="CO39" s="108">
        <f t="shared" si="33"/>
        <v>0</v>
      </c>
      <c r="CP39" s="108">
        <f t="shared" si="34"/>
        <v>0</v>
      </c>
      <c r="CQ39" s="111">
        <f t="shared" si="35"/>
        <v>0</v>
      </c>
      <c r="CR39" s="111">
        <f t="shared" si="36"/>
        <v>0</v>
      </c>
    </row>
    <row r="4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</row>
  </sheetData>
  <mergeCells count="11">
    <mergeCell ref="BS3:BX3"/>
    <mergeCell ref="BY3:CD3"/>
    <mergeCell ref="CE3:CJ3"/>
    <mergeCell ref="CK3:CP3"/>
    <mergeCell ref="C3:G3"/>
    <mergeCell ref="H3:M3"/>
    <mergeCell ref="N3:S3"/>
    <mergeCell ref="AF3:AK3"/>
    <mergeCell ref="BD3:BF3"/>
    <mergeCell ref="BG3:BL3"/>
    <mergeCell ref="BM3:BR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 t="s">
        <v>0</v>
      </c>
      <c r="B1" s="3"/>
      <c r="C1" s="3"/>
      <c r="D1" s="3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</row>
    <row r="2">
      <c r="A2" s="6" t="s">
        <v>1</v>
      </c>
      <c r="B2" s="8"/>
      <c r="C2" s="8"/>
      <c r="D2" s="8"/>
      <c r="E2" s="8"/>
      <c r="F2" s="8"/>
      <c r="G2" s="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>
      <c r="A3" s="10"/>
      <c r="B3" s="8"/>
      <c r="C3" s="9" t="s">
        <v>2</v>
      </c>
      <c r="D3" s="11"/>
      <c r="E3" s="11"/>
      <c r="F3" s="11"/>
      <c r="G3" s="12"/>
      <c r="H3" s="9" t="s">
        <v>3</v>
      </c>
      <c r="I3" s="11"/>
      <c r="J3" s="11"/>
      <c r="K3" s="11"/>
      <c r="L3" s="11"/>
      <c r="M3" s="12"/>
      <c r="N3" s="9" t="s">
        <v>4</v>
      </c>
      <c r="O3" s="11"/>
      <c r="P3" s="11"/>
      <c r="Q3" s="11"/>
      <c r="R3" s="12"/>
      <c r="S3" s="116" t="s">
        <v>55</v>
      </c>
      <c r="T3" s="17"/>
      <c r="U3" s="17"/>
      <c r="V3" s="17"/>
      <c r="W3" s="18"/>
      <c r="X3" s="116" t="s">
        <v>56</v>
      </c>
      <c r="Y3" s="17"/>
      <c r="Z3" s="17"/>
      <c r="AA3" s="17"/>
      <c r="AB3" s="18"/>
      <c r="AC3" s="116" t="s">
        <v>57</v>
      </c>
      <c r="AD3" s="17"/>
      <c r="AE3" s="17"/>
      <c r="AF3" s="17"/>
      <c r="AG3" s="18"/>
      <c r="AH3" s="116" t="s">
        <v>58</v>
      </c>
      <c r="AI3" s="17"/>
      <c r="AJ3" s="17"/>
      <c r="AK3" s="17"/>
      <c r="AL3" s="18"/>
      <c r="AM3" s="116" t="s">
        <v>59</v>
      </c>
      <c r="AN3" s="17"/>
      <c r="AO3" s="17"/>
      <c r="AP3" s="17"/>
      <c r="AQ3" s="18"/>
      <c r="AR3" s="21" t="s">
        <v>60</v>
      </c>
      <c r="AW3" s="20" t="s">
        <v>5</v>
      </c>
      <c r="AX3" s="17"/>
      <c r="AY3" s="18"/>
      <c r="AZ3" s="19">
        <v>45474.0</v>
      </c>
      <c r="BE3" s="19">
        <v>45505.0</v>
      </c>
      <c r="BJ3" s="72">
        <v>45536.0</v>
      </c>
      <c r="BK3" s="17"/>
      <c r="BL3" s="17"/>
      <c r="BM3" s="17"/>
      <c r="BN3" s="18"/>
      <c r="BO3" s="72">
        <v>45566.0</v>
      </c>
      <c r="BP3" s="17"/>
      <c r="BQ3" s="17"/>
      <c r="BR3" s="17"/>
      <c r="BS3" s="18"/>
      <c r="BT3" s="19">
        <v>45597.0</v>
      </c>
      <c r="BY3" s="19">
        <v>45627.0</v>
      </c>
      <c r="CD3" s="19"/>
      <c r="CE3" s="19"/>
      <c r="CF3" s="19"/>
    </row>
    <row r="4">
      <c r="A4" s="23"/>
      <c r="B4" s="24"/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H4" s="24" t="s">
        <v>7</v>
      </c>
      <c r="I4" s="24" t="s">
        <v>8</v>
      </c>
      <c r="J4" s="24" t="s">
        <v>9</v>
      </c>
      <c r="K4" s="24" t="s">
        <v>10</v>
      </c>
      <c r="L4" s="25" t="s">
        <v>12</v>
      </c>
      <c r="M4" s="24" t="s">
        <v>11</v>
      </c>
      <c r="N4" s="24" t="s">
        <v>7</v>
      </c>
      <c r="O4" s="24" t="s">
        <v>8</v>
      </c>
      <c r="P4" s="24" t="s">
        <v>9</v>
      </c>
      <c r="Q4" s="25" t="s">
        <v>12</v>
      </c>
      <c r="R4" s="24" t="s">
        <v>11</v>
      </c>
      <c r="S4" s="27" t="s">
        <v>7</v>
      </c>
      <c r="T4" s="27" t="s">
        <v>8</v>
      </c>
      <c r="U4" s="27" t="s">
        <v>9</v>
      </c>
      <c r="V4" s="28" t="s">
        <v>12</v>
      </c>
      <c r="W4" s="27" t="s">
        <v>11</v>
      </c>
      <c r="X4" s="27" t="s">
        <v>7</v>
      </c>
      <c r="Y4" s="27" t="s">
        <v>8</v>
      </c>
      <c r="Z4" s="27" t="s">
        <v>9</v>
      </c>
      <c r="AA4" s="28" t="s">
        <v>12</v>
      </c>
      <c r="AB4" s="27" t="s">
        <v>11</v>
      </c>
      <c r="AC4" s="27" t="s">
        <v>7</v>
      </c>
      <c r="AD4" s="27" t="s">
        <v>8</v>
      </c>
      <c r="AE4" s="27" t="s">
        <v>9</v>
      </c>
      <c r="AF4" s="28" t="s">
        <v>12</v>
      </c>
      <c r="AG4" s="27" t="s">
        <v>11</v>
      </c>
      <c r="AH4" s="27" t="s">
        <v>7</v>
      </c>
      <c r="AI4" s="27" t="s">
        <v>8</v>
      </c>
      <c r="AJ4" s="27" t="s">
        <v>9</v>
      </c>
      <c r="AK4" s="28" t="s">
        <v>12</v>
      </c>
      <c r="AL4" s="27" t="s">
        <v>11</v>
      </c>
      <c r="AM4" s="27" t="s">
        <v>7</v>
      </c>
      <c r="AN4" s="27" t="s">
        <v>8</v>
      </c>
      <c r="AO4" s="27" t="s">
        <v>9</v>
      </c>
      <c r="AP4" s="28" t="s">
        <v>12</v>
      </c>
      <c r="AQ4" s="27" t="s">
        <v>11</v>
      </c>
      <c r="AR4" s="27" t="s">
        <v>7</v>
      </c>
      <c r="AS4" s="27" t="s">
        <v>8</v>
      </c>
      <c r="AT4" s="27" t="s">
        <v>9</v>
      </c>
      <c r="AU4" s="28" t="s">
        <v>12</v>
      </c>
      <c r="AV4" s="27" t="s">
        <v>11</v>
      </c>
      <c r="AW4" s="74" t="s">
        <v>17</v>
      </c>
      <c r="AX4" s="106" t="s">
        <v>18</v>
      </c>
      <c r="AY4" s="107" t="s">
        <v>9</v>
      </c>
      <c r="AZ4" s="27" t="s">
        <v>7</v>
      </c>
      <c r="BA4" s="27" t="s">
        <v>8</v>
      </c>
      <c r="BB4" s="27" t="s">
        <v>9</v>
      </c>
      <c r="BC4" s="28" t="s">
        <v>12</v>
      </c>
      <c r="BD4" s="27" t="s">
        <v>11</v>
      </c>
      <c r="BE4" s="27" t="s">
        <v>7</v>
      </c>
      <c r="BF4" s="27" t="s">
        <v>8</v>
      </c>
      <c r="BG4" s="27" t="s">
        <v>9</v>
      </c>
      <c r="BH4" s="28" t="s">
        <v>12</v>
      </c>
      <c r="BI4" s="27" t="s">
        <v>11</v>
      </c>
      <c r="BJ4" s="27" t="s">
        <v>7</v>
      </c>
      <c r="BK4" s="27" t="s">
        <v>8</v>
      </c>
      <c r="BL4" s="27" t="s">
        <v>9</v>
      </c>
      <c r="BM4" s="28" t="s">
        <v>12</v>
      </c>
      <c r="BN4" s="27" t="s">
        <v>11</v>
      </c>
      <c r="BO4" s="27" t="s">
        <v>7</v>
      </c>
      <c r="BP4" s="27" t="s">
        <v>8</v>
      </c>
      <c r="BQ4" s="27" t="s">
        <v>9</v>
      </c>
      <c r="BR4" s="28" t="s">
        <v>12</v>
      </c>
      <c r="BS4" s="27" t="s">
        <v>11</v>
      </c>
      <c r="BT4" s="27" t="s">
        <v>7</v>
      </c>
      <c r="BU4" s="27" t="s">
        <v>8</v>
      </c>
      <c r="BV4" s="27" t="s">
        <v>9</v>
      </c>
      <c r="BW4" s="28" t="s">
        <v>12</v>
      </c>
      <c r="BX4" s="27" t="s">
        <v>11</v>
      </c>
      <c r="BY4" s="27" t="s">
        <v>7</v>
      </c>
      <c r="BZ4" s="27" t="s">
        <v>8</v>
      </c>
      <c r="CA4" s="27" t="s">
        <v>9</v>
      </c>
      <c r="CB4" s="28" t="s">
        <v>12</v>
      </c>
      <c r="CC4" s="27" t="s">
        <v>11</v>
      </c>
      <c r="CD4" s="92" t="s">
        <v>19</v>
      </c>
      <c r="CE4" s="92" t="s">
        <v>9</v>
      </c>
      <c r="CF4" s="91"/>
    </row>
    <row r="5">
      <c r="A5" s="10"/>
      <c r="B5" s="8" t="s">
        <v>79</v>
      </c>
      <c r="C5" s="8">
        <v>5.0</v>
      </c>
      <c r="D5" s="8">
        <v>3.0</v>
      </c>
      <c r="E5" s="8">
        <v>10.0</v>
      </c>
      <c r="F5" s="8">
        <f t="shared" ref="F5:F38" si="2">C5+D5+E5</f>
        <v>18</v>
      </c>
      <c r="G5" s="8">
        <f t="shared" ref="G5:G38" si="3">F5/18*100</f>
        <v>100</v>
      </c>
      <c r="H5" s="34">
        <v>8.0</v>
      </c>
      <c r="I5" s="34">
        <v>2.0</v>
      </c>
      <c r="J5" s="34">
        <v>8.0</v>
      </c>
      <c r="K5" s="8">
        <f t="shared" ref="K5:K38" si="4">H5+I5+J5</f>
        <v>18</v>
      </c>
      <c r="L5" s="8">
        <f t="shared" ref="L5:L38" si="5">F5+K5</f>
        <v>36</v>
      </c>
      <c r="M5" s="8">
        <f t="shared" ref="M5:M38" si="6">L5/36*100</f>
        <v>100</v>
      </c>
      <c r="N5" s="35">
        <v>5.0</v>
      </c>
      <c r="O5" s="3">
        <v>1.0</v>
      </c>
      <c r="P5" s="3">
        <v>4.0</v>
      </c>
      <c r="Q5" s="8">
        <f t="shared" ref="Q5:Q38" si="7">L5+N5+O5+P5</f>
        <v>46</v>
      </c>
      <c r="R5" s="8">
        <f t="shared" ref="R5:R38" si="8">Q5/46%</f>
        <v>100</v>
      </c>
      <c r="S5" s="36">
        <v>10.0</v>
      </c>
      <c r="T5" s="15">
        <v>1.0</v>
      </c>
      <c r="U5" s="117">
        <v>6.0</v>
      </c>
      <c r="V5" s="8">
        <f t="shared" ref="V5:V38" si="9">Q5+S5+T5+U5</f>
        <v>63</v>
      </c>
      <c r="W5" s="8">
        <f t="shared" ref="W5:W38" si="10">V5/63*100</f>
        <v>100</v>
      </c>
      <c r="X5" s="15">
        <v>10.0</v>
      </c>
      <c r="Y5" s="15">
        <v>3.0</v>
      </c>
      <c r="Z5" s="15">
        <v>8.0</v>
      </c>
      <c r="AA5" s="13">
        <f t="shared" ref="AA5:AA38" si="11">V5+X5+Y5+Z5</f>
        <v>84</v>
      </c>
      <c r="AB5" s="13">
        <f t="shared" ref="AB5:AB38" si="12">AA5/84*100</f>
        <v>100</v>
      </c>
      <c r="AC5" s="15">
        <v>8.0</v>
      </c>
      <c r="AD5" s="15">
        <v>2.0</v>
      </c>
      <c r="AE5" s="15">
        <v>8.0</v>
      </c>
      <c r="AF5" s="13">
        <f t="shared" ref="AF5:AF7" si="13">AA5+AC5+AD5+AE5</f>
        <v>102</v>
      </c>
      <c r="AG5" s="13">
        <f t="shared" ref="AG5:AG38" si="14">AF5/102%</f>
        <v>100</v>
      </c>
      <c r="AH5" s="15">
        <v>7.0</v>
      </c>
      <c r="AI5" s="15">
        <v>1.0</v>
      </c>
      <c r="AJ5" s="15">
        <v>6.0</v>
      </c>
      <c r="AK5" s="15">
        <f t="shared" ref="AK5:AK38" si="15">AJ5+AI5+AH5+AF5</f>
        <v>116</v>
      </c>
      <c r="AL5" s="13">
        <f t="shared" ref="AL5:AL38" si="16">AK5/116*100</f>
        <v>100</v>
      </c>
      <c r="AM5" s="15">
        <v>2.0</v>
      </c>
      <c r="AN5" s="15">
        <v>0.0</v>
      </c>
      <c r="AO5" s="15">
        <v>6.0</v>
      </c>
      <c r="AP5" s="13">
        <f t="shared" ref="AP5:AP38" si="17">AK5+AM5+AO6</f>
        <v>124</v>
      </c>
      <c r="AQ5" s="13">
        <f t="shared" ref="AQ5:AQ38" si="18">AP5/124%</f>
        <v>100</v>
      </c>
      <c r="AR5" s="15">
        <v>4.0</v>
      </c>
      <c r="AS5" s="15">
        <v>5.0</v>
      </c>
      <c r="AT5" s="15">
        <v>4.0</v>
      </c>
      <c r="AU5" s="13">
        <f t="shared" ref="AU5:AU38" si="19">AP5+AR5+AS5+AT5</f>
        <v>137</v>
      </c>
      <c r="AV5" s="13">
        <f t="shared" ref="AV5:AV38" si="20">AU5/137%</f>
        <v>100</v>
      </c>
      <c r="AW5" s="13">
        <f t="shared" ref="AW5:AY5" si="1">C5+H5+N5+S5+X5+AC5+AH5+AM5</f>
        <v>55</v>
      </c>
      <c r="AX5" s="13">
        <f t="shared" si="1"/>
        <v>13</v>
      </c>
      <c r="AY5" s="13">
        <f t="shared" si="1"/>
        <v>56</v>
      </c>
      <c r="AZ5" s="15">
        <v>3.0</v>
      </c>
      <c r="BA5" s="15">
        <v>5.0</v>
      </c>
      <c r="BB5" s="15">
        <v>6.0</v>
      </c>
      <c r="BC5" s="13">
        <f t="shared" ref="BC5:BC38" si="22">AU5+AZ5+BA5+BB5</f>
        <v>151</v>
      </c>
      <c r="BD5" s="13">
        <f t="shared" ref="BD5:BD38" si="23">BC5/151%</f>
        <v>100</v>
      </c>
      <c r="BE5" s="15">
        <v>9.0</v>
      </c>
      <c r="BF5" s="15">
        <v>4.0</v>
      </c>
      <c r="BG5" s="15">
        <v>11.0</v>
      </c>
      <c r="BH5" s="13">
        <f t="shared" ref="BH5:BH38" si="24">BC5+BE5+BF5+BG5</f>
        <v>175</v>
      </c>
      <c r="BI5" s="13">
        <f t="shared" ref="BI5:BI38" si="25">BH5/175%</f>
        <v>100</v>
      </c>
      <c r="BJ5" s="15">
        <v>7.0</v>
      </c>
      <c r="BK5" s="15">
        <v>4.0</v>
      </c>
      <c r="BL5" s="15">
        <v>14.0</v>
      </c>
      <c r="BM5" s="13">
        <f t="shared" ref="BM5:BM38" si="26">BH5+BJ5+BK5+BL5</f>
        <v>200</v>
      </c>
      <c r="BN5" s="15">
        <v>100.0</v>
      </c>
      <c r="BO5" s="15">
        <v>4.0</v>
      </c>
      <c r="BP5" s="15">
        <v>3.0</v>
      </c>
      <c r="BQ5" s="21">
        <v>10.0</v>
      </c>
      <c r="BR5" s="5">
        <f t="shared" ref="BR5:BR38" si="27">SUM(BQ5,BP5,BO5,BM5)</f>
        <v>217</v>
      </c>
      <c r="BS5" s="5">
        <f t="shared" ref="BS5:BS38" si="28">BR5/217%</f>
        <v>100</v>
      </c>
      <c r="BT5" s="21">
        <v>8.0</v>
      </c>
      <c r="BU5" s="21">
        <v>6.0</v>
      </c>
      <c r="BV5" s="21">
        <v>12.0</v>
      </c>
      <c r="BW5" s="5">
        <f t="shared" ref="BW5:BW38" si="29">BR5+BT5+BU5+BV5</f>
        <v>243</v>
      </c>
      <c r="BX5" s="5">
        <f t="shared" ref="BX5:BX38" si="30">BW5/243*100</f>
        <v>100</v>
      </c>
      <c r="BY5" s="21">
        <v>6.0</v>
      </c>
      <c r="BZ5" s="21">
        <v>2.0</v>
      </c>
      <c r="CA5" s="21">
        <v>6.0</v>
      </c>
      <c r="CB5" s="5">
        <f t="shared" ref="CB5:CB38" si="31">BW5+BY5+BZ5+CA5</f>
        <v>257</v>
      </c>
      <c r="CC5" s="5">
        <f t="shared" ref="CC5:CC38" si="32">CB5/257*100</f>
        <v>100</v>
      </c>
      <c r="CD5" s="5">
        <f t="shared" ref="CD5:CD38" si="33">CB5-CE5</f>
        <v>138</v>
      </c>
      <c r="CE5" s="5">
        <f t="shared" ref="CE5:CE38" si="34">E5+J5+P5+U5+Z5+AE5+AJ5+AO5+AT5+BB5+BG5+BL5+BQ5+BV5+CA5</f>
        <v>119</v>
      </c>
      <c r="CF5" s="5"/>
    </row>
    <row r="6">
      <c r="A6" s="10">
        <v>1.0</v>
      </c>
      <c r="B6" s="8" t="s">
        <v>22</v>
      </c>
      <c r="C6" s="8">
        <v>5.0</v>
      </c>
      <c r="D6" s="8">
        <v>2.0</v>
      </c>
      <c r="E6" s="8">
        <v>10.0</v>
      </c>
      <c r="F6" s="8">
        <f t="shared" si="2"/>
        <v>17</v>
      </c>
      <c r="G6" s="8">
        <f t="shared" si="3"/>
        <v>94.44444444</v>
      </c>
      <c r="H6" s="34">
        <v>8.0</v>
      </c>
      <c r="I6" s="34">
        <v>2.0</v>
      </c>
      <c r="J6" s="34">
        <v>8.0</v>
      </c>
      <c r="K6" s="8">
        <f t="shared" si="4"/>
        <v>18</v>
      </c>
      <c r="L6" s="8">
        <f t="shared" si="5"/>
        <v>35</v>
      </c>
      <c r="M6" s="8">
        <f t="shared" si="6"/>
        <v>97.22222222</v>
      </c>
      <c r="N6" s="10">
        <v>5.0</v>
      </c>
      <c r="O6" s="8">
        <v>1.0</v>
      </c>
      <c r="P6" s="8">
        <v>4.0</v>
      </c>
      <c r="Q6" s="8">
        <f t="shared" si="7"/>
        <v>45</v>
      </c>
      <c r="R6" s="8">
        <f t="shared" si="8"/>
        <v>97.82608696</v>
      </c>
      <c r="S6" s="33">
        <v>10.0</v>
      </c>
      <c r="T6" s="15">
        <v>1.0</v>
      </c>
      <c r="U6" s="34">
        <v>6.0</v>
      </c>
      <c r="V6" s="8">
        <f t="shared" si="9"/>
        <v>62</v>
      </c>
      <c r="W6" s="8">
        <f t="shared" si="10"/>
        <v>98.41269841</v>
      </c>
      <c r="X6" s="15">
        <v>9.0</v>
      </c>
      <c r="Y6" s="15">
        <v>2.0</v>
      </c>
      <c r="Z6" s="15">
        <v>8.0</v>
      </c>
      <c r="AA6" s="13">
        <f t="shared" si="11"/>
        <v>81</v>
      </c>
      <c r="AB6" s="13">
        <f t="shared" si="12"/>
        <v>96.42857143</v>
      </c>
      <c r="AC6" s="15">
        <v>8.0</v>
      </c>
      <c r="AD6" s="15">
        <v>2.0</v>
      </c>
      <c r="AE6" s="15">
        <v>8.0</v>
      </c>
      <c r="AF6" s="13">
        <f t="shared" si="13"/>
        <v>99</v>
      </c>
      <c r="AG6" s="13">
        <f t="shared" si="14"/>
        <v>97.05882353</v>
      </c>
      <c r="AH6" s="15">
        <v>6.0</v>
      </c>
      <c r="AI6" s="15">
        <v>1.0</v>
      </c>
      <c r="AJ6" s="15">
        <v>6.0</v>
      </c>
      <c r="AK6" s="15">
        <f t="shared" si="15"/>
        <v>112</v>
      </c>
      <c r="AL6" s="13">
        <f t="shared" si="16"/>
        <v>96.55172414</v>
      </c>
      <c r="AM6" s="15">
        <v>2.0</v>
      </c>
      <c r="AN6" s="15">
        <v>0.0</v>
      </c>
      <c r="AO6" s="15">
        <v>6.0</v>
      </c>
      <c r="AP6" s="13">
        <f t="shared" si="17"/>
        <v>120</v>
      </c>
      <c r="AQ6" s="13">
        <f t="shared" si="18"/>
        <v>96.77419355</v>
      </c>
      <c r="AR6" s="15">
        <v>4.0</v>
      </c>
      <c r="AS6" s="15">
        <v>5.0</v>
      </c>
      <c r="AT6" s="15">
        <v>4.0</v>
      </c>
      <c r="AU6" s="13">
        <f t="shared" si="19"/>
        <v>133</v>
      </c>
      <c r="AV6" s="13">
        <f t="shared" si="20"/>
        <v>97.08029197</v>
      </c>
      <c r="AW6" s="13">
        <f t="shared" ref="AW6:AY6" si="21">C6+H6+N6+S6+X6+AC6+AH6+AM6</f>
        <v>53</v>
      </c>
      <c r="AX6" s="13">
        <f t="shared" si="21"/>
        <v>11</v>
      </c>
      <c r="AY6" s="13">
        <f t="shared" si="21"/>
        <v>56</v>
      </c>
      <c r="AZ6" s="15">
        <v>2.0</v>
      </c>
      <c r="BA6" s="15">
        <v>5.0</v>
      </c>
      <c r="BB6" s="15">
        <v>6.0</v>
      </c>
      <c r="BC6" s="13">
        <f t="shared" si="22"/>
        <v>146</v>
      </c>
      <c r="BD6" s="13">
        <f t="shared" si="23"/>
        <v>96.68874172</v>
      </c>
      <c r="BE6" s="15">
        <v>9.0</v>
      </c>
      <c r="BF6" s="15">
        <v>3.0</v>
      </c>
      <c r="BG6" s="15">
        <v>8.0</v>
      </c>
      <c r="BH6" s="13">
        <f t="shared" si="24"/>
        <v>166</v>
      </c>
      <c r="BI6" s="13">
        <f t="shared" si="25"/>
        <v>94.85714286</v>
      </c>
      <c r="BJ6" s="15">
        <v>7.0</v>
      </c>
      <c r="BK6" s="15">
        <v>3.0</v>
      </c>
      <c r="BL6" s="15">
        <v>14.0</v>
      </c>
      <c r="BM6" s="13">
        <f t="shared" si="26"/>
        <v>190</v>
      </c>
      <c r="BN6" s="13">
        <f t="shared" ref="BN6:BN38" si="36">BM6/200*100</f>
        <v>95</v>
      </c>
      <c r="BO6" s="21">
        <v>4.0</v>
      </c>
      <c r="BP6" s="21">
        <v>3.0</v>
      </c>
      <c r="BQ6" s="21">
        <v>10.0</v>
      </c>
      <c r="BR6" s="5">
        <f t="shared" si="27"/>
        <v>207</v>
      </c>
      <c r="BS6" s="5">
        <f t="shared" si="28"/>
        <v>95.39170507</v>
      </c>
      <c r="BT6" s="21">
        <v>7.0</v>
      </c>
      <c r="BU6" s="21">
        <v>6.0</v>
      </c>
      <c r="BV6" s="21">
        <v>10.0</v>
      </c>
      <c r="BW6" s="5">
        <f t="shared" si="29"/>
        <v>230</v>
      </c>
      <c r="BX6" s="5">
        <f t="shared" si="30"/>
        <v>94.65020576</v>
      </c>
      <c r="BY6" s="21">
        <v>6.0</v>
      </c>
      <c r="BZ6" s="21">
        <v>2.0</v>
      </c>
      <c r="CA6" s="21">
        <v>6.0</v>
      </c>
      <c r="CB6" s="5">
        <f t="shared" si="31"/>
        <v>244</v>
      </c>
      <c r="CC6" s="5">
        <f t="shared" si="32"/>
        <v>94.94163424</v>
      </c>
      <c r="CD6" s="5">
        <f t="shared" si="33"/>
        <v>130</v>
      </c>
      <c r="CE6" s="5">
        <f t="shared" si="34"/>
        <v>114</v>
      </c>
      <c r="CF6" s="5"/>
    </row>
    <row r="7">
      <c r="A7" s="10">
        <v>2.0</v>
      </c>
      <c r="B7" s="8" t="s">
        <v>23</v>
      </c>
      <c r="C7" s="8">
        <v>4.0</v>
      </c>
      <c r="D7" s="8">
        <v>3.0</v>
      </c>
      <c r="E7" s="8">
        <v>8.0</v>
      </c>
      <c r="F7" s="8">
        <f t="shared" si="2"/>
        <v>15</v>
      </c>
      <c r="G7" s="8">
        <f t="shared" si="3"/>
        <v>83.33333333</v>
      </c>
      <c r="H7" s="34">
        <v>5.0</v>
      </c>
      <c r="I7" s="34">
        <v>2.0</v>
      </c>
      <c r="J7" s="34">
        <v>6.0</v>
      </c>
      <c r="K7" s="8">
        <f t="shared" si="4"/>
        <v>13</v>
      </c>
      <c r="L7" s="8">
        <f t="shared" si="5"/>
        <v>28</v>
      </c>
      <c r="M7" s="8">
        <f t="shared" si="6"/>
        <v>77.77777778</v>
      </c>
      <c r="N7" s="10">
        <v>5.0</v>
      </c>
      <c r="O7" s="8">
        <v>0.0</v>
      </c>
      <c r="P7" s="8">
        <v>2.0</v>
      </c>
      <c r="Q7" s="8">
        <f t="shared" si="7"/>
        <v>35</v>
      </c>
      <c r="R7" s="8">
        <f t="shared" si="8"/>
        <v>76.08695652</v>
      </c>
      <c r="S7" s="33">
        <v>7.0</v>
      </c>
      <c r="T7" s="15">
        <v>1.0</v>
      </c>
      <c r="U7" s="34">
        <v>4.0</v>
      </c>
      <c r="V7" s="8">
        <f t="shared" si="9"/>
        <v>47</v>
      </c>
      <c r="W7" s="8">
        <f t="shared" si="10"/>
        <v>74.6031746</v>
      </c>
      <c r="X7" s="15">
        <v>9.0</v>
      </c>
      <c r="Y7" s="15">
        <v>3.0</v>
      </c>
      <c r="Z7" s="15">
        <v>6.0</v>
      </c>
      <c r="AA7" s="13">
        <f t="shared" si="11"/>
        <v>65</v>
      </c>
      <c r="AB7" s="13">
        <f t="shared" si="12"/>
        <v>77.38095238</v>
      </c>
      <c r="AC7" s="15">
        <v>6.0</v>
      </c>
      <c r="AD7" s="15">
        <v>2.0</v>
      </c>
      <c r="AE7" s="15">
        <v>6.0</v>
      </c>
      <c r="AF7" s="13">
        <f t="shared" si="13"/>
        <v>79</v>
      </c>
      <c r="AG7" s="13">
        <f t="shared" si="14"/>
        <v>77.45098039</v>
      </c>
      <c r="AH7" s="15">
        <v>6.0</v>
      </c>
      <c r="AI7" s="15">
        <v>1.0</v>
      </c>
      <c r="AJ7" s="15">
        <v>6.0</v>
      </c>
      <c r="AK7" s="15">
        <f t="shared" si="15"/>
        <v>92</v>
      </c>
      <c r="AL7" s="13">
        <f t="shared" si="16"/>
        <v>79.31034483</v>
      </c>
      <c r="AM7" s="15">
        <v>2.0</v>
      </c>
      <c r="AN7" s="15">
        <v>0.0</v>
      </c>
      <c r="AO7" s="15">
        <v>6.0</v>
      </c>
      <c r="AP7" s="13">
        <f t="shared" si="17"/>
        <v>98</v>
      </c>
      <c r="AQ7" s="13">
        <f t="shared" si="18"/>
        <v>79.03225806</v>
      </c>
      <c r="AR7" s="15">
        <v>4.0</v>
      </c>
      <c r="AS7" s="15">
        <v>4.0</v>
      </c>
      <c r="AT7" s="15">
        <v>2.0</v>
      </c>
      <c r="AU7" s="13">
        <f t="shared" si="19"/>
        <v>108</v>
      </c>
      <c r="AV7" s="13">
        <f t="shared" si="20"/>
        <v>78.83211679</v>
      </c>
      <c r="AW7" s="13">
        <f t="shared" ref="AW7:AY7" si="35">C7+H7+N7+S7+X7+AC7+AH7+AM7</f>
        <v>44</v>
      </c>
      <c r="AX7" s="13">
        <f t="shared" si="35"/>
        <v>12</v>
      </c>
      <c r="AY7" s="13">
        <f t="shared" si="35"/>
        <v>44</v>
      </c>
      <c r="AZ7" s="15">
        <v>3.0</v>
      </c>
      <c r="BA7" s="15">
        <v>5.0</v>
      </c>
      <c r="BB7" s="15">
        <v>6.0</v>
      </c>
      <c r="BC7" s="13">
        <f t="shared" si="22"/>
        <v>122</v>
      </c>
      <c r="BD7" s="13">
        <f t="shared" si="23"/>
        <v>80.79470199</v>
      </c>
      <c r="BE7" s="15">
        <v>9.0</v>
      </c>
      <c r="BF7" s="15">
        <v>3.0</v>
      </c>
      <c r="BG7" s="15">
        <v>9.0</v>
      </c>
      <c r="BH7" s="13">
        <f t="shared" si="24"/>
        <v>143</v>
      </c>
      <c r="BI7" s="13">
        <f t="shared" si="25"/>
        <v>81.71428571</v>
      </c>
      <c r="BJ7" s="15">
        <v>6.0</v>
      </c>
      <c r="BK7" s="15">
        <v>2.0</v>
      </c>
      <c r="BL7" s="15">
        <v>10.0</v>
      </c>
      <c r="BM7" s="13">
        <f t="shared" si="26"/>
        <v>161</v>
      </c>
      <c r="BN7" s="13">
        <f t="shared" si="36"/>
        <v>80.5</v>
      </c>
      <c r="BO7" s="21">
        <v>4.0</v>
      </c>
      <c r="BP7" s="21">
        <v>3.0</v>
      </c>
      <c r="BQ7" s="21">
        <v>8.0</v>
      </c>
      <c r="BR7" s="5">
        <f t="shared" si="27"/>
        <v>176</v>
      </c>
      <c r="BS7" s="5">
        <f t="shared" si="28"/>
        <v>81.10599078</v>
      </c>
      <c r="BT7" s="21">
        <v>8.0</v>
      </c>
      <c r="BU7" s="21">
        <v>6.0</v>
      </c>
      <c r="BV7" s="21">
        <v>10.0</v>
      </c>
      <c r="BW7" s="5">
        <f t="shared" si="29"/>
        <v>200</v>
      </c>
      <c r="BX7" s="5">
        <f t="shared" si="30"/>
        <v>82.30452675</v>
      </c>
      <c r="BY7" s="21">
        <v>6.0</v>
      </c>
      <c r="BZ7" s="21">
        <v>2.0</v>
      </c>
      <c r="CA7" s="21">
        <v>6.0</v>
      </c>
      <c r="CB7" s="5">
        <f t="shared" si="31"/>
        <v>214</v>
      </c>
      <c r="CC7" s="5">
        <f t="shared" si="32"/>
        <v>83.26848249</v>
      </c>
      <c r="CD7" s="5">
        <f t="shared" si="33"/>
        <v>119</v>
      </c>
      <c r="CE7" s="5">
        <f t="shared" si="34"/>
        <v>95</v>
      </c>
      <c r="CF7" s="5"/>
    </row>
    <row r="8">
      <c r="A8" s="10">
        <v>3.0</v>
      </c>
      <c r="B8" s="8" t="s">
        <v>24</v>
      </c>
      <c r="C8" s="8">
        <v>4.0</v>
      </c>
      <c r="D8" s="8">
        <v>2.0</v>
      </c>
      <c r="E8" s="8">
        <v>8.0</v>
      </c>
      <c r="F8" s="8">
        <f t="shared" si="2"/>
        <v>14</v>
      </c>
      <c r="G8" s="8">
        <f t="shared" si="3"/>
        <v>77.77777778</v>
      </c>
      <c r="H8" s="34">
        <v>7.0</v>
      </c>
      <c r="I8" s="34">
        <v>1.0</v>
      </c>
      <c r="J8" s="34">
        <v>8.0</v>
      </c>
      <c r="K8" s="8">
        <f t="shared" si="4"/>
        <v>16</v>
      </c>
      <c r="L8" s="8">
        <f t="shared" si="5"/>
        <v>30</v>
      </c>
      <c r="M8" s="8">
        <f t="shared" si="6"/>
        <v>83.33333333</v>
      </c>
      <c r="N8" s="10">
        <v>5.0</v>
      </c>
      <c r="O8" s="8">
        <v>1.0</v>
      </c>
      <c r="P8" s="8">
        <v>4.0</v>
      </c>
      <c r="Q8" s="8">
        <f t="shared" si="7"/>
        <v>40</v>
      </c>
      <c r="R8" s="8">
        <f t="shared" si="8"/>
        <v>86.95652174</v>
      </c>
      <c r="S8" s="33">
        <v>9.0</v>
      </c>
      <c r="T8" s="15">
        <v>1.0</v>
      </c>
      <c r="U8" s="34">
        <v>6.0</v>
      </c>
      <c r="V8" s="8">
        <f t="shared" si="9"/>
        <v>56</v>
      </c>
      <c r="W8" s="8">
        <f t="shared" si="10"/>
        <v>88.88888889</v>
      </c>
      <c r="X8" s="15">
        <v>7.0</v>
      </c>
      <c r="Y8" s="15">
        <v>3.0</v>
      </c>
      <c r="Z8" s="15">
        <v>6.0</v>
      </c>
      <c r="AA8" s="13">
        <f t="shared" si="11"/>
        <v>72</v>
      </c>
      <c r="AB8" s="13">
        <f t="shared" si="12"/>
        <v>85.71428571</v>
      </c>
      <c r="AC8" s="15">
        <v>7.0</v>
      </c>
      <c r="AD8" s="15">
        <v>0.0</v>
      </c>
      <c r="AE8" s="15">
        <v>6.0</v>
      </c>
      <c r="AF8" s="15">
        <v>85.0</v>
      </c>
      <c r="AG8" s="13">
        <f t="shared" si="14"/>
        <v>83.33333333</v>
      </c>
      <c r="AH8" s="15">
        <v>4.0</v>
      </c>
      <c r="AI8" s="15">
        <v>0.0</v>
      </c>
      <c r="AJ8" s="15">
        <v>4.0</v>
      </c>
      <c r="AK8" s="15">
        <f t="shared" si="15"/>
        <v>93</v>
      </c>
      <c r="AL8" s="13">
        <f t="shared" si="16"/>
        <v>80.17241379</v>
      </c>
      <c r="AM8" s="15">
        <v>2.0</v>
      </c>
      <c r="AN8" s="15">
        <v>0.0</v>
      </c>
      <c r="AO8" s="15">
        <v>4.0</v>
      </c>
      <c r="AP8" s="13">
        <f t="shared" si="17"/>
        <v>99</v>
      </c>
      <c r="AQ8" s="13">
        <f t="shared" si="18"/>
        <v>79.83870968</v>
      </c>
      <c r="AR8" s="15">
        <v>4.0</v>
      </c>
      <c r="AS8" s="15">
        <v>4.0</v>
      </c>
      <c r="AT8" s="15">
        <v>4.0</v>
      </c>
      <c r="AU8" s="13">
        <f t="shared" si="19"/>
        <v>111</v>
      </c>
      <c r="AV8" s="13">
        <f t="shared" si="20"/>
        <v>81.02189781</v>
      </c>
      <c r="AW8" s="13">
        <f t="shared" ref="AW8:AY8" si="37">C8+H8+N8+S8+X8+AC8+AH8+AM8</f>
        <v>45</v>
      </c>
      <c r="AX8" s="13">
        <f t="shared" si="37"/>
        <v>8</v>
      </c>
      <c r="AY8" s="13">
        <f t="shared" si="37"/>
        <v>46</v>
      </c>
      <c r="AZ8" s="15">
        <v>2.0</v>
      </c>
      <c r="BA8" s="15">
        <v>5.0</v>
      </c>
      <c r="BB8" s="15">
        <v>4.0</v>
      </c>
      <c r="BC8" s="13">
        <f t="shared" si="22"/>
        <v>122</v>
      </c>
      <c r="BD8" s="13">
        <f t="shared" si="23"/>
        <v>80.79470199</v>
      </c>
      <c r="BE8" s="15">
        <v>9.0</v>
      </c>
      <c r="BF8" s="15">
        <v>4.0</v>
      </c>
      <c r="BG8" s="15">
        <v>9.0</v>
      </c>
      <c r="BH8" s="13">
        <f t="shared" si="24"/>
        <v>144</v>
      </c>
      <c r="BI8" s="13">
        <f t="shared" si="25"/>
        <v>82.28571429</v>
      </c>
      <c r="BJ8" s="15">
        <v>6.0</v>
      </c>
      <c r="BK8" s="15">
        <v>3.0</v>
      </c>
      <c r="BL8" s="15">
        <v>12.0</v>
      </c>
      <c r="BM8" s="13">
        <f t="shared" si="26"/>
        <v>165</v>
      </c>
      <c r="BN8" s="13">
        <f t="shared" si="36"/>
        <v>82.5</v>
      </c>
      <c r="BO8" s="21">
        <v>3.0</v>
      </c>
      <c r="BP8" s="21">
        <v>3.0</v>
      </c>
      <c r="BQ8" s="21">
        <v>8.0</v>
      </c>
      <c r="BR8" s="5">
        <f t="shared" si="27"/>
        <v>179</v>
      </c>
      <c r="BS8" s="5">
        <f t="shared" si="28"/>
        <v>82.48847926</v>
      </c>
      <c r="BT8" s="21">
        <v>8.0</v>
      </c>
      <c r="BU8" s="21">
        <v>6.0</v>
      </c>
      <c r="BV8" s="21">
        <v>12.0</v>
      </c>
      <c r="BW8" s="5">
        <f t="shared" si="29"/>
        <v>205</v>
      </c>
      <c r="BX8" s="5">
        <f t="shared" si="30"/>
        <v>84.36213992</v>
      </c>
      <c r="BY8" s="21">
        <v>6.0</v>
      </c>
      <c r="BZ8" s="21">
        <v>2.0</v>
      </c>
      <c r="CA8" s="21">
        <v>6.0</v>
      </c>
      <c r="CB8" s="5">
        <f t="shared" si="31"/>
        <v>219</v>
      </c>
      <c r="CC8" s="5">
        <f t="shared" si="32"/>
        <v>85.21400778</v>
      </c>
      <c r="CD8" s="5">
        <f t="shared" si="33"/>
        <v>118</v>
      </c>
      <c r="CE8" s="5">
        <f t="shared" si="34"/>
        <v>101</v>
      </c>
      <c r="CF8" s="5"/>
    </row>
    <row r="9">
      <c r="A9" s="10">
        <v>4.0</v>
      </c>
      <c r="B9" s="8" t="s">
        <v>25</v>
      </c>
      <c r="C9" s="8">
        <v>5.0</v>
      </c>
      <c r="D9" s="8">
        <v>3.0</v>
      </c>
      <c r="E9" s="8">
        <v>10.0</v>
      </c>
      <c r="F9" s="8">
        <f t="shared" si="2"/>
        <v>18</v>
      </c>
      <c r="G9" s="8">
        <f t="shared" si="3"/>
        <v>100</v>
      </c>
      <c r="H9" s="34">
        <v>8.0</v>
      </c>
      <c r="I9" s="34">
        <v>2.0</v>
      </c>
      <c r="J9" s="34">
        <v>8.0</v>
      </c>
      <c r="K9" s="8">
        <f t="shared" si="4"/>
        <v>18</v>
      </c>
      <c r="L9" s="8">
        <f t="shared" si="5"/>
        <v>36</v>
      </c>
      <c r="M9" s="8">
        <f t="shared" si="6"/>
        <v>100</v>
      </c>
      <c r="N9" s="10">
        <v>5.0</v>
      </c>
      <c r="O9" s="8">
        <v>1.0</v>
      </c>
      <c r="P9" s="8">
        <v>4.0</v>
      </c>
      <c r="Q9" s="8">
        <f t="shared" si="7"/>
        <v>46</v>
      </c>
      <c r="R9" s="8">
        <f t="shared" si="8"/>
        <v>100</v>
      </c>
      <c r="S9" s="33">
        <v>10.0</v>
      </c>
      <c r="T9" s="15">
        <v>1.0</v>
      </c>
      <c r="U9" s="34">
        <v>6.0</v>
      </c>
      <c r="V9" s="8">
        <f t="shared" si="9"/>
        <v>63</v>
      </c>
      <c r="W9" s="8">
        <f t="shared" si="10"/>
        <v>100</v>
      </c>
      <c r="X9" s="15">
        <v>10.0</v>
      </c>
      <c r="Y9" s="15">
        <v>3.0</v>
      </c>
      <c r="Z9" s="15">
        <v>8.0</v>
      </c>
      <c r="AA9" s="13">
        <f t="shared" si="11"/>
        <v>84</v>
      </c>
      <c r="AB9" s="13">
        <f t="shared" si="12"/>
        <v>100</v>
      </c>
      <c r="AC9" s="15">
        <v>7.0</v>
      </c>
      <c r="AD9" s="15">
        <v>2.0</v>
      </c>
      <c r="AE9" s="15">
        <v>6.0</v>
      </c>
      <c r="AF9" s="13">
        <f t="shared" ref="AF9:AF38" si="39">AA9+AC9+AD9+AE9</f>
        <v>99</v>
      </c>
      <c r="AG9" s="13">
        <f t="shared" si="14"/>
        <v>97.05882353</v>
      </c>
      <c r="AH9" s="15">
        <v>7.0</v>
      </c>
      <c r="AI9" s="15">
        <v>1.0</v>
      </c>
      <c r="AJ9" s="15">
        <v>6.0</v>
      </c>
      <c r="AK9" s="15">
        <f t="shared" si="15"/>
        <v>113</v>
      </c>
      <c r="AL9" s="13">
        <f t="shared" si="16"/>
        <v>97.4137931</v>
      </c>
      <c r="AM9" s="15">
        <v>2.0</v>
      </c>
      <c r="AN9" s="15">
        <v>0.0</v>
      </c>
      <c r="AO9" s="15">
        <v>4.0</v>
      </c>
      <c r="AP9" s="13">
        <f t="shared" si="17"/>
        <v>121</v>
      </c>
      <c r="AQ9" s="13">
        <f t="shared" si="18"/>
        <v>97.58064516</v>
      </c>
      <c r="AR9" s="15">
        <v>4.0</v>
      </c>
      <c r="AS9" s="15">
        <v>4.0</v>
      </c>
      <c r="AT9" s="15">
        <v>4.0</v>
      </c>
      <c r="AU9" s="13">
        <f t="shared" si="19"/>
        <v>133</v>
      </c>
      <c r="AV9" s="13">
        <f t="shared" si="20"/>
        <v>97.08029197</v>
      </c>
      <c r="AW9" s="13">
        <f t="shared" ref="AW9:AY9" si="38">C9+H9+N9+S9+X9+AC9+AH9+AM9</f>
        <v>54</v>
      </c>
      <c r="AX9" s="13">
        <f t="shared" si="38"/>
        <v>13</v>
      </c>
      <c r="AY9" s="13">
        <f t="shared" si="38"/>
        <v>52</v>
      </c>
      <c r="AZ9" s="15">
        <v>2.0</v>
      </c>
      <c r="BA9" s="15">
        <v>5.0</v>
      </c>
      <c r="BB9" s="15">
        <v>6.0</v>
      </c>
      <c r="BC9" s="13">
        <f t="shared" si="22"/>
        <v>146</v>
      </c>
      <c r="BD9" s="13">
        <f t="shared" si="23"/>
        <v>96.68874172</v>
      </c>
      <c r="BE9" s="15">
        <v>8.0</v>
      </c>
      <c r="BF9" s="15">
        <v>4.0</v>
      </c>
      <c r="BG9" s="15">
        <v>11.0</v>
      </c>
      <c r="BH9" s="13">
        <f t="shared" si="24"/>
        <v>169</v>
      </c>
      <c r="BI9" s="13">
        <f t="shared" si="25"/>
        <v>96.57142857</v>
      </c>
      <c r="BJ9" s="15">
        <v>7.0</v>
      </c>
      <c r="BK9" s="15">
        <v>4.0</v>
      </c>
      <c r="BL9" s="15">
        <v>14.0</v>
      </c>
      <c r="BM9" s="13">
        <f t="shared" si="26"/>
        <v>194</v>
      </c>
      <c r="BN9" s="13">
        <f t="shared" si="36"/>
        <v>97</v>
      </c>
      <c r="BO9" s="21">
        <v>3.0</v>
      </c>
      <c r="BP9" s="21">
        <v>3.0</v>
      </c>
      <c r="BQ9" s="21">
        <v>8.0</v>
      </c>
      <c r="BR9" s="5">
        <f t="shared" si="27"/>
        <v>208</v>
      </c>
      <c r="BS9" s="5">
        <f t="shared" si="28"/>
        <v>95.85253456</v>
      </c>
      <c r="BT9" s="21">
        <v>8.0</v>
      </c>
      <c r="BU9" s="21">
        <v>6.0</v>
      </c>
      <c r="BV9" s="21">
        <v>10.0</v>
      </c>
      <c r="BW9" s="5">
        <f t="shared" si="29"/>
        <v>232</v>
      </c>
      <c r="BX9" s="5">
        <f t="shared" si="30"/>
        <v>95.47325103</v>
      </c>
      <c r="BY9" s="21">
        <v>6.0</v>
      </c>
      <c r="BZ9" s="21">
        <v>2.0</v>
      </c>
      <c r="CA9" s="21">
        <v>6.0</v>
      </c>
      <c r="CB9" s="5">
        <f t="shared" si="31"/>
        <v>246</v>
      </c>
      <c r="CC9" s="5">
        <f t="shared" si="32"/>
        <v>95.71984436</v>
      </c>
      <c r="CD9" s="5">
        <f t="shared" si="33"/>
        <v>135</v>
      </c>
      <c r="CE9" s="5">
        <f t="shared" si="34"/>
        <v>111</v>
      </c>
      <c r="CF9" s="5"/>
    </row>
    <row r="10">
      <c r="A10" s="10">
        <v>5.0</v>
      </c>
      <c r="B10" s="8" t="s">
        <v>26</v>
      </c>
      <c r="C10" s="8">
        <v>5.0</v>
      </c>
      <c r="D10" s="8">
        <v>3.0</v>
      </c>
      <c r="E10" s="8">
        <v>10.0</v>
      </c>
      <c r="F10" s="8">
        <f t="shared" si="2"/>
        <v>18</v>
      </c>
      <c r="G10" s="8">
        <f t="shared" si="3"/>
        <v>100</v>
      </c>
      <c r="H10" s="34">
        <v>8.0</v>
      </c>
      <c r="I10" s="34">
        <v>2.0</v>
      </c>
      <c r="J10" s="34">
        <v>8.0</v>
      </c>
      <c r="K10" s="8">
        <f t="shared" si="4"/>
        <v>18</v>
      </c>
      <c r="L10" s="8">
        <f t="shared" si="5"/>
        <v>36</v>
      </c>
      <c r="M10" s="8">
        <f t="shared" si="6"/>
        <v>100</v>
      </c>
      <c r="N10" s="10">
        <v>4.0</v>
      </c>
      <c r="O10" s="8">
        <v>1.0</v>
      </c>
      <c r="P10" s="8">
        <v>4.0</v>
      </c>
      <c r="Q10" s="8">
        <f t="shared" si="7"/>
        <v>45</v>
      </c>
      <c r="R10" s="8">
        <f t="shared" si="8"/>
        <v>97.82608696</v>
      </c>
      <c r="S10" s="33">
        <v>10.0</v>
      </c>
      <c r="T10" s="15">
        <v>1.0</v>
      </c>
      <c r="U10" s="34">
        <v>6.0</v>
      </c>
      <c r="V10" s="8">
        <f t="shared" si="9"/>
        <v>62</v>
      </c>
      <c r="W10" s="8">
        <f t="shared" si="10"/>
        <v>98.41269841</v>
      </c>
      <c r="X10" s="15">
        <v>5.0</v>
      </c>
      <c r="Y10" s="15">
        <v>2.0</v>
      </c>
      <c r="Z10" s="15">
        <v>6.0</v>
      </c>
      <c r="AA10" s="13">
        <f t="shared" si="11"/>
        <v>75</v>
      </c>
      <c r="AB10" s="13">
        <f t="shared" si="12"/>
        <v>89.28571429</v>
      </c>
      <c r="AC10" s="15">
        <v>8.0</v>
      </c>
      <c r="AD10" s="15">
        <v>2.0</v>
      </c>
      <c r="AE10" s="15">
        <v>8.0</v>
      </c>
      <c r="AF10" s="13">
        <f t="shared" si="39"/>
        <v>93</v>
      </c>
      <c r="AG10" s="13">
        <f t="shared" si="14"/>
        <v>91.17647059</v>
      </c>
      <c r="AH10" s="15">
        <v>7.0</v>
      </c>
      <c r="AI10" s="15">
        <v>1.0</v>
      </c>
      <c r="AJ10" s="15">
        <v>6.0</v>
      </c>
      <c r="AK10" s="15">
        <f t="shared" si="15"/>
        <v>107</v>
      </c>
      <c r="AL10" s="13">
        <f t="shared" si="16"/>
        <v>92.24137931</v>
      </c>
      <c r="AM10" s="15">
        <v>2.0</v>
      </c>
      <c r="AN10" s="15">
        <v>0.0</v>
      </c>
      <c r="AO10" s="15">
        <v>6.0</v>
      </c>
      <c r="AP10" s="13">
        <f t="shared" si="17"/>
        <v>115</v>
      </c>
      <c r="AQ10" s="13">
        <f t="shared" si="18"/>
        <v>92.74193548</v>
      </c>
      <c r="AR10" s="15">
        <v>4.0</v>
      </c>
      <c r="AS10" s="15">
        <v>5.0</v>
      </c>
      <c r="AT10" s="15">
        <v>2.0</v>
      </c>
      <c r="AU10" s="13">
        <f t="shared" si="19"/>
        <v>126</v>
      </c>
      <c r="AV10" s="13">
        <f t="shared" si="20"/>
        <v>91.97080292</v>
      </c>
      <c r="AW10" s="13">
        <f t="shared" ref="AW10:AY10" si="40">C10+H10+N10+S10+X10+AC10+AH10+AM10</f>
        <v>49</v>
      </c>
      <c r="AX10" s="13">
        <f t="shared" si="40"/>
        <v>12</v>
      </c>
      <c r="AY10" s="13">
        <f t="shared" si="40"/>
        <v>54</v>
      </c>
      <c r="AZ10" s="15">
        <v>3.0</v>
      </c>
      <c r="BA10" s="15">
        <v>5.0</v>
      </c>
      <c r="BB10" s="15">
        <v>4.0</v>
      </c>
      <c r="BC10" s="13">
        <f t="shared" si="22"/>
        <v>138</v>
      </c>
      <c r="BD10" s="13">
        <f t="shared" si="23"/>
        <v>91.39072848</v>
      </c>
      <c r="BE10" s="15">
        <v>9.0</v>
      </c>
      <c r="BF10" s="15">
        <v>4.0</v>
      </c>
      <c r="BG10" s="15">
        <v>11.0</v>
      </c>
      <c r="BH10" s="13">
        <f t="shared" si="24"/>
        <v>162</v>
      </c>
      <c r="BI10" s="13">
        <f t="shared" si="25"/>
        <v>92.57142857</v>
      </c>
      <c r="BJ10" s="15">
        <v>7.0</v>
      </c>
      <c r="BK10" s="15">
        <v>4.0</v>
      </c>
      <c r="BL10" s="15">
        <v>14.0</v>
      </c>
      <c r="BM10" s="13">
        <f t="shared" si="26"/>
        <v>187</v>
      </c>
      <c r="BN10" s="13">
        <f t="shared" si="36"/>
        <v>93.5</v>
      </c>
      <c r="BO10" s="21">
        <v>4.0</v>
      </c>
      <c r="BP10" s="21">
        <v>3.0</v>
      </c>
      <c r="BQ10" s="21">
        <v>10.0</v>
      </c>
      <c r="BR10" s="5">
        <f t="shared" si="27"/>
        <v>204</v>
      </c>
      <c r="BS10" s="5">
        <f t="shared" si="28"/>
        <v>94.00921659</v>
      </c>
      <c r="BT10" s="21">
        <v>8.0</v>
      </c>
      <c r="BU10" s="21">
        <v>6.0</v>
      </c>
      <c r="BV10" s="21">
        <v>12.0</v>
      </c>
      <c r="BW10" s="5">
        <f t="shared" si="29"/>
        <v>230</v>
      </c>
      <c r="BX10" s="5">
        <f t="shared" si="30"/>
        <v>94.65020576</v>
      </c>
      <c r="BY10" s="21">
        <v>6.0</v>
      </c>
      <c r="BZ10" s="21">
        <v>2.0</v>
      </c>
      <c r="CA10" s="21">
        <v>6.0</v>
      </c>
      <c r="CB10" s="5">
        <f t="shared" si="31"/>
        <v>244</v>
      </c>
      <c r="CC10" s="5">
        <f t="shared" si="32"/>
        <v>94.94163424</v>
      </c>
      <c r="CD10" s="5">
        <f t="shared" si="33"/>
        <v>131</v>
      </c>
      <c r="CE10" s="5">
        <f t="shared" si="34"/>
        <v>113</v>
      </c>
      <c r="CF10" s="5"/>
    </row>
    <row r="11">
      <c r="A11" s="10">
        <v>6.0</v>
      </c>
      <c r="B11" s="8" t="s">
        <v>27</v>
      </c>
      <c r="C11" s="8">
        <v>5.0</v>
      </c>
      <c r="D11" s="8">
        <v>3.0</v>
      </c>
      <c r="E11" s="8">
        <v>10.0</v>
      </c>
      <c r="F11" s="8">
        <f t="shared" si="2"/>
        <v>18</v>
      </c>
      <c r="G11" s="8">
        <f t="shared" si="3"/>
        <v>100</v>
      </c>
      <c r="H11" s="34">
        <v>8.0</v>
      </c>
      <c r="I11" s="34">
        <v>2.0</v>
      </c>
      <c r="J11" s="34">
        <v>8.0</v>
      </c>
      <c r="K11" s="8">
        <f t="shared" si="4"/>
        <v>18</v>
      </c>
      <c r="L11" s="8">
        <f t="shared" si="5"/>
        <v>36</v>
      </c>
      <c r="M11" s="8">
        <f t="shared" si="6"/>
        <v>100</v>
      </c>
      <c r="N11" s="10">
        <v>5.0</v>
      </c>
      <c r="O11" s="8">
        <v>1.0</v>
      </c>
      <c r="P11" s="8">
        <v>4.0</v>
      </c>
      <c r="Q11" s="8">
        <f t="shared" si="7"/>
        <v>46</v>
      </c>
      <c r="R11" s="8">
        <f t="shared" si="8"/>
        <v>100</v>
      </c>
      <c r="S11" s="33">
        <v>7.0</v>
      </c>
      <c r="T11" s="15">
        <v>0.0</v>
      </c>
      <c r="U11" s="34">
        <v>4.0</v>
      </c>
      <c r="V11" s="8">
        <f t="shared" si="9"/>
        <v>57</v>
      </c>
      <c r="W11" s="8">
        <f t="shared" si="10"/>
        <v>90.47619048</v>
      </c>
      <c r="X11" s="15">
        <v>10.0</v>
      </c>
      <c r="Y11" s="15">
        <v>3.0</v>
      </c>
      <c r="Z11" s="15">
        <v>4.0</v>
      </c>
      <c r="AA11" s="13">
        <f t="shared" si="11"/>
        <v>74</v>
      </c>
      <c r="AB11" s="13">
        <f t="shared" si="12"/>
        <v>88.0952381</v>
      </c>
      <c r="AC11" s="15">
        <v>8.0</v>
      </c>
      <c r="AD11" s="15">
        <v>2.0</v>
      </c>
      <c r="AE11" s="15">
        <v>8.0</v>
      </c>
      <c r="AF11" s="13">
        <f t="shared" si="39"/>
        <v>92</v>
      </c>
      <c r="AG11" s="13">
        <f t="shared" si="14"/>
        <v>90.19607843</v>
      </c>
      <c r="AH11" s="15">
        <v>5.0</v>
      </c>
      <c r="AI11" s="15">
        <v>1.0</v>
      </c>
      <c r="AJ11" s="15">
        <v>4.0</v>
      </c>
      <c r="AK11" s="15">
        <f t="shared" si="15"/>
        <v>102</v>
      </c>
      <c r="AL11" s="13">
        <f t="shared" si="16"/>
        <v>87.93103448</v>
      </c>
      <c r="AM11" s="15">
        <v>2.0</v>
      </c>
      <c r="AN11" s="15">
        <v>0.0</v>
      </c>
      <c r="AO11" s="15">
        <v>6.0</v>
      </c>
      <c r="AP11" s="13">
        <f t="shared" si="17"/>
        <v>110</v>
      </c>
      <c r="AQ11" s="13">
        <f t="shared" si="18"/>
        <v>88.70967742</v>
      </c>
      <c r="AR11" s="15">
        <v>4.0</v>
      </c>
      <c r="AS11" s="15">
        <v>5.0</v>
      </c>
      <c r="AT11" s="15">
        <v>4.0</v>
      </c>
      <c r="AU11" s="13">
        <f t="shared" si="19"/>
        <v>123</v>
      </c>
      <c r="AV11" s="13">
        <f t="shared" si="20"/>
        <v>89.7810219</v>
      </c>
      <c r="AW11" s="13">
        <f t="shared" ref="AW11:AY11" si="41">C11+H11+N11+S11+X11+AC11+AH11+AM11</f>
        <v>50</v>
      </c>
      <c r="AX11" s="13">
        <f t="shared" si="41"/>
        <v>12</v>
      </c>
      <c r="AY11" s="13">
        <f t="shared" si="41"/>
        <v>48</v>
      </c>
      <c r="AZ11" s="15">
        <v>3.0</v>
      </c>
      <c r="BA11" s="15">
        <v>4.0</v>
      </c>
      <c r="BB11" s="15">
        <v>6.0</v>
      </c>
      <c r="BC11" s="13">
        <f t="shared" si="22"/>
        <v>136</v>
      </c>
      <c r="BD11" s="13">
        <f t="shared" si="23"/>
        <v>90.06622517</v>
      </c>
      <c r="BE11" s="15">
        <v>8.0</v>
      </c>
      <c r="BF11" s="15">
        <v>4.0</v>
      </c>
      <c r="BG11" s="15">
        <v>11.0</v>
      </c>
      <c r="BH11" s="13">
        <f t="shared" si="24"/>
        <v>159</v>
      </c>
      <c r="BI11" s="13">
        <f t="shared" si="25"/>
        <v>90.85714286</v>
      </c>
      <c r="BJ11" s="15">
        <v>7.0</v>
      </c>
      <c r="BK11" s="15">
        <v>3.0</v>
      </c>
      <c r="BL11" s="15">
        <v>12.0</v>
      </c>
      <c r="BM11" s="13">
        <f t="shared" si="26"/>
        <v>181</v>
      </c>
      <c r="BN11" s="13">
        <f t="shared" si="36"/>
        <v>90.5</v>
      </c>
      <c r="BO11" s="21">
        <v>4.0</v>
      </c>
      <c r="BP11" s="21">
        <v>2.0</v>
      </c>
      <c r="BQ11" s="21">
        <v>10.0</v>
      </c>
      <c r="BR11" s="5">
        <f t="shared" si="27"/>
        <v>197</v>
      </c>
      <c r="BS11" s="5">
        <f t="shared" si="28"/>
        <v>90.78341014</v>
      </c>
      <c r="BT11" s="21">
        <v>8.0</v>
      </c>
      <c r="BU11" s="21">
        <v>6.0</v>
      </c>
      <c r="BV11" s="21">
        <v>12.0</v>
      </c>
      <c r="BW11" s="5">
        <f t="shared" si="29"/>
        <v>223</v>
      </c>
      <c r="BX11" s="5">
        <f t="shared" si="30"/>
        <v>91.76954733</v>
      </c>
      <c r="BY11" s="21">
        <v>6.0</v>
      </c>
      <c r="BZ11" s="21">
        <v>2.0</v>
      </c>
      <c r="CA11" s="21">
        <v>6.0</v>
      </c>
      <c r="CB11" s="5">
        <f t="shared" si="31"/>
        <v>237</v>
      </c>
      <c r="CC11" s="5">
        <f t="shared" si="32"/>
        <v>92.21789883</v>
      </c>
      <c r="CD11" s="5">
        <f t="shared" si="33"/>
        <v>128</v>
      </c>
      <c r="CE11" s="5">
        <f t="shared" si="34"/>
        <v>109</v>
      </c>
      <c r="CF11" s="5"/>
    </row>
    <row r="12">
      <c r="A12" s="10">
        <v>7.0</v>
      </c>
      <c r="B12" s="8" t="s">
        <v>28</v>
      </c>
      <c r="C12" s="8">
        <v>5.0</v>
      </c>
      <c r="D12" s="8">
        <v>3.0</v>
      </c>
      <c r="E12" s="8">
        <v>10.0</v>
      </c>
      <c r="F12" s="8">
        <f t="shared" si="2"/>
        <v>18</v>
      </c>
      <c r="G12" s="8">
        <f t="shared" si="3"/>
        <v>100</v>
      </c>
      <c r="H12" s="34">
        <v>8.0</v>
      </c>
      <c r="I12" s="34">
        <v>2.0</v>
      </c>
      <c r="J12" s="34">
        <v>6.0</v>
      </c>
      <c r="K12" s="8">
        <f t="shared" si="4"/>
        <v>16</v>
      </c>
      <c r="L12" s="8">
        <f t="shared" si="5"/>
        <v>34</v>
      </c>
      <c r="M12" s="8">
        <f t="shared" si="6"/>
        <v>94.44444444</v>
      </c>
      <c r="N12" s="10">
        <v>5.0</v>
      </c>
      <c r="O12" s="8">
        <v>0.0</v>
      </c>
      <c r="P12" s="8">
        <v>2.0</v>
      </c>
      <c r="Q12" s="8">
        <f t="shared" si="7"/>
        <v>41</v>
      </c>
      <c r="R12" s="8">
        <f t="shared" si="8"/>
        <v>89.13043478</v>
      </c>
      <c r="S12" s="33">
        <v>9.0</v>
      </c>
      <c r="T12" s="15">
        <v>1.0</v>
      </c>
      <c r="U12" s="34">
        <v>6.0</v>
      </c>
      <c r="V12" s="8">
        <f t="shared" si="9"/>
        <v>57</v>
      </c>
      <c r="W12" s="8">
        <f t="shared" si="10"/>
        <v>90.47619048</v>
      </c>
      <c r="X12" s="15">
        <v>9.0</v>
      </c>
      <c r="Y12" s="15">
        <v>2.0</v>
      </c>
      <c r="Z12" s="15">
        <v>8.0</v>
      </c>
      <c r="AA12" s="13">
        <f t="shared" si="11"/>
        <v>76</v>
      </c>
      <c r="AB12" s="13">
        <f t="shared" si="12"/>
        <v>90.47619048</v>
      </c>
      <c r="AC12" s="15">
        <v>7.0</v>
      </c>
      <c r="AD12" s="15">
        <v>2.0</v>
      </c>
      <c r="AE12" s="15">
        <v>6.0</v>
      </c>
      <c r="AF12" s="13">
        <f t="shared" si="39"/>
        <v>91</v>
      </c>
      <c r="AG12" s="13">
        <f t="shared" si="14"/>
        <v>89.21568627</v>
      </c>
      <c r="AH12" s="15">
        <v>4.0</v>
      </c>
      <c r="AI12" s="15">
        <v>1.0</v>
      </c>
      <c r="AJ12" s="15">
        <v>4.0</v>
      </c>
      <c r="AK12" s="15">
        <f t="shared" si="15"/>
        <v>100</v>
      </c>
      <c r="AL12" s="13">
        <f t="shared" si="16"/>
        <v>86.20689655</v>
      </c>
      <c r="AM12" s="15">
        <v>2.0</v>
      </c>
      <c r="AN12" s="15">
        <v>0.0</v>
      </c>
      <c r="AO12" s="15">
        <v>6.0</v>
      </c>
      <c r="AP12" s="13">
        <f t="shared" si="17"/>
        <v>108</v>
      </c>
      <c r="AQ12" s="13">
        <f t="shared" si="18"/>
        <v>87.09677419</v>
      </c>
      <c r="AR12" s="15">
        <v>4.0</v>
      </c>
      <c r="AS12" s="15">
        <v>4.0</v>
      </c>
      <c r="AT12" s="15">
        <v>4.0</v>
      </c>
      <c r="AU12" s="13">
        <f t="shared" si="19"/>
        <v>120</v>
      </c>
      <c r="AV12" s="13">
        <f t="shared" si="20"/>
        <v>87.59124088</v>
      </c>
      <c r="AW12" s="13">
        <f t="shared" ref="AW12:AY12" si="42">C12+H12+N12+S12+X12+AC12+AH12+AM12</f>
        <v>49</v>
      </c>
      <c r="AX12" s="13">
        <f t="shared" si="42"/>
        <v>11</v>
      </c>
      <c r="AY12" s="13">
        <f t="shared" si="42"/>
        <v>48</v>
      </c>
      <c r="AZ12" s="15">
        <v>3.0</v>
      </c>
      <c r="BA12" s="15">
        <v>5.0</v>
      </c>
      <c r="BB12" s="15">
        <v>6.0</v>
      </c>
      <c r="BC12" s="13">
        <f t="shared" si="22"/>
        <v>134</v>
      </c>
      <c r="BD12" s="13">
        <f t="shared" si="23"/>
        <v>88.74172185</v>
      </c>
      <c r="BE12" s="15">
        <v>9.0</v>
      </c>
      <c r="BF12" s="15">
        <v>4.0</v>
      </c>
      <c r="BG12" s="15">
        <v>9.0</v>
      </c>
      <c r="BH12" s="13">
        <f t="shared" si="24"/>
        <v>156</v>
      </c>
      <c r="BI12" s="13">
        <f t="shared" si="25"/>
        <v>89.14285714</v>
      </c>
      <c r="BJ12" s="15">
        <v>7.0</v>
      </c>
      <c r="BK12" s="15">
        <v>3.0</v>
      </c>
      <c r="BL12" s="15">
        <v>12.0</v>
      </c>
      <c r="BM12" s="13">
        <f t="shared" si="26"/>
        <v>178</v>
      </c>
      <c r="BN12" s="13">
        <f t="shared" si="36"/>
        <v>89</v>
      </c>
      <c r="BO12" s="21">
        <v>4.0</v>
      </c>
      <c r="BP12" s="21">
        <v>3.0</v>
      </c>
      <c r="BQ12" s="21">
        <v>10.0</v>
      </c>
      <c r="BR12" s="5">
        <f t="shared" si="27"/>
        <v>195</v>
      </c>
      <c r="BS12" s="5">
        <f t="shared" si="28"/>
        <v>89.86175115</v>
      </c>
      <c r="BT12" s="21">
        <v>6.0</v>
      </c>
      <c r="BU12" s="21">
        <v>5.0</v>
      </c>
      <c r="BV12" s="21">
        <v>12.0</v>
      </c>
      <c r="BW12" s="5">
        <f t="shared" si="29"/>
        <v>218</v>
      </c>
      <c r="BX12" s="5">
        <f t="shared" si="30"/>
        <v>89.71193416</v>
      </c>
      <c r="BY12" s="21">
        <v>6.0</v>
      </c>
      <c r="BZ12" s="21">
        <v>2.0</v>
      </c>
      <c r="CA12" s="21">
        <v>6.0</v>
      </c>
      <c r="CB12" s="5">
        <f t="shared" si="31"/>
        <v>232</v>
      </c>
      <c r="CC12" s="5">
        <f t="shared" si="32"/>
        <v>90.27237354</v>
      </c>
      <c r="CD12" s="5">
        <f t="shared" si="33"/>
        <v>125</v>
      </c>
      <c r="CE12" s="5">
        <f t="shared" si="34"/>
        <v>107</v>
      </c>
      <c r="CF12" s="5"/>
    </row>
    <row r="13">
      <c r="A13" s="10">
        <v>8.0</v>
      </c>
      <c r="B13" s="8" t="s">
        <v>29</v>
      </c>
      <c r="C13" s="8">
        <v>5.0</v>
      </c>
      <c r="D13" s="8">
        <v>3.0</v>
      </c>
      <c r="E13" s="8">
        <v>10.0</v>
      </c>
      <c r="F13" s="8">
        <f t="shared" si="2"/>
        <v>18</v>
      </c>
      <c r="G13" s="8">
        <f t="shared" si="3"/>
        <v>100</v>
      </c>
      <c r="H13" s="34">
        <v>8.0</v>
      </c>
      <c r="I13" s="34">
        <v>2.0</v>
      </c>
      <c r="J13" s="34">
        <v>8.0</v>
      </c>
      <c r="K13" s="8">
        <f t="shared" si="4"/>
        <v>18</v>
      </c>
      <c r="L13" s="8">
        <f t="shared" si="5"/>
        <v>36</v>
      </c>
      <c r="M13" s="8">
        <f t="shared" si="6"/>
        <v>100</v>
      </c>
      <c r="N13" s="10">
        <v>4.0</v>
      </c>
      <c r="O13" s="8">
        <v>1.0</v>
      </c>
      <c r="P13" s="8">
        <v>4.0</v>
      </c>
      <c r="Q13" s="8">
        <f t="shared" si="7"/>
        <v>45</v>
      </c>
      <c r="R13" s="8">
        <f t="shared" si="8"/>
        <v>97.82608696</v>
      </c>
      <c r="S13" s="33">
        <v>9.0</v>
      </c>
      <c r="T13" s="15">
        <v>1.0</v>
      </c>
      <c r="U13" s="34">
        <v>6.0</v>
      </c>
      <c r="V13" s="8">
        <f t="shared" si="9"/>
        <v>61</v>
      </c>
      <c r="W13" s="8">
        <f t="shared" si="10"/>
        <v>96.82539683</v>
      </c>
      <c r="X13" s="15">
        <v>7.0</v>
      </c>
      <c r="Y13" s="15">
        <v>3.0</v>
      </c>
      <c r="Z13" s="15">
        <v>8.0</v>
      </c>
      <c r="AA13" s="13">
        <f t="shared" si="11"/>
        <v>79</v>
      </c>
      <c r="AB13" s="13">
        <f t="shared" si="12"/>
        <v>94.04761905</v>
      </c>
      <c r="AC13" s="15">
        <v>8.0</v>
      </c>
      <c r="AD13" s="15">
        <v>2.0</v>
      </c>
      <c r="AE13" s="15">
        <v>8.0</v>
      </c>
      <c r="AF13" s="13">
        <f t="shared" si="39"/>
        <v>97</v>
      </c>
      <c r="AG13" s="13">
        <f t="shared" si="14"/>
        <v>95.09803922</v>
      </c>
      <c r="AH13" s="15">
        <v>7.0</v>
      </c>
      <c r="AI13" s="15">
        <v>1.0</v>
      </c>
      <c r="AJ13" s="15">
        <v>6.0</v>
      </c>
      <c r="AK13" s="15">
        <f t="shared" si="15"/>
        <v>111</v>
      </c>
      <c r="AL13" s="13">
        <f t="shared" si="16"/>
        <v>95.68965517</v>
      </c>
      <c r="AM13" s="15">
        <v>2.0</v>
      </c>
      <c r="AN13" s="15">
        <v>0.0</v>
      </c>
      <c r="AO13" s="15">
        <v>6.0</v>
      </c>
      <c r="AP13" s="13">
        <f t="shared" si="17"/>
        <v>119</v>
      </c>
      <c r="AQ13" s="13">
        <f t="shared" si="18"/>
        <v>95.96774194</v>
      </c>
      <c r="AR13" s="15">
        <v>4.0</v>
      </c>
      <c r="AS13" s="15">
        <v>4.0</v>
      </c>
      <c r="AT13" s="15">
        <v>4.0</v>
      </c>
      <c r="AU13" s="13">
        <f t="shared" si="19"/>
        <v>131</v>
      </c>
      <c r="AV13" s="13">
        <f t="shared" si="20"/>
        <v>95.62043796</v>
      </c>
      <c r="AW13" s="13">
        <f t="shared" ref="AW13:AY13" si="43">C13+H13+N13+S13+X13+AC13+AH13+AM13</f>
        <v>50</v>
      </c>
      <c r="AX13" s="13">
        <f t="shared" si="43"/>
        <v>13</v>
      </c>
      <c r="AY13" s="13">
        <f t="shared" si="43"/>
        <v>56</v>
      </c>
      <c r="AZ13" s="15">
        <v>3.0</v>
      </c>
      <c r="BA13" s="15">
        <v>5.0</v>
      </c>
      <c r="BB13" s="15">
        <v>6.0</v>
      </c>
      <c r="BC13" s="13">
        <f t="shared" si="22"/>
        <v>145</v>
      </c>
      <c r="BD13" s="13">
        <f t="shared" si="23"/>
        <v>96.02649007</v>
      </c>
      <c r="BE13" s="15">
        <v>9.0</v>
      </c>
      <c r="BF13" s="15">
        <v>4.0</v>
      </c>
      <c r="BG13" s="15">
        <v>11.0</v>
      </c>
      <c r="BH13" s="13">
        <f t="shared" si="24"/>
        <v>169</v>
      </c>
      <c r="BI13" s="13">
        <f t="shared" si="25"/>
        <v>96.57142857</v>
      </c>
      <c r="BJ13" s="15">
        <v>6.0</v>
      </c>
      <c r="BK13" s="15">
        <v>3.0</v>
      </c>
      <c r="BL13" s="15">
        <v>10.0</v>
      </c>
      <c r="BM13" s="13">
        <f t="shared" si="26"/>
        <v>188</v>
      </c>
      <c r="BN13" s="13">
        <f t="shared" si="36"/>
        <v>94</v>
      </c>
      <c r="BO13" s="21">
        <v>4.0</v>
      </c>
      <c r="BP13" s="21">
        <v>3.0</v>
      </c>
      <c r="BQ13" s="21">
        <v>10.0</v>
      </c>
      <c r="BR13" s="5">
        <f t="shared" si="27"/>
        <v>205</v>
      </c>
      <c r="BS13" s="5">
        <f t="shared" si="28"/>
        <v>94.47004608</v>
      </c>
      <c r="BT13" s="21">
        <v>7.0</v>
      </c>
      <c r="BU13" s="21">
        <v>5.0</v>
      </c>
      <c r="BV13" s="21">
        <v>10.0</v>
      </c>
      <c r="BW13" s="5">
        <f t="shared" si="29"/>
        <v>227</v>
      </c>
      <c r="BX13" s="5">
        <f t="shared" si="30"/>
        <v>93.41563786</v>
      </c>
      <c r="BY13" s="21">
        <v>5.0</v>
      </c>
      <c r="BZ13" s="21">
        <v>2.0</v>
      </c>
      <c r="CA13" s="21">
        <v>6.0</v>
      </c>
      <c r="CB13" s="5">
        <f t="shared" si="31"/>
        <v>240</v>
      </c>
      <c r="CC13" s="5">
        <f t="shared" si="32"/>
        <v>93.38521401</v>
      </c>
      <c r="CD13" s="5">
        <f t="shared" si="33"/>
        <v>127</v>
      </c>
      <c r="CE13" s="5">
        <f t="shared" si="34"/>
        <v>113</v>
      </c>
      <c r="CF13" s="5"/>
    </row>
    <row r="14">
      <c r="A14" s="10">
        <v>9.0</v>
      </c>
      <c r="B14" s="8" t="s">
        <v>30</v>
      </c>
      <c r="C14" s="8">
        <v>5.0</v>
      </c>
      <c r="D14" s="8">
        <v>3.0</v>
      </c>
      <c r="E14" s="8">
        <v>10.0</v>
      </c>
      <c r="F14" s="8">
        <f t="shared" si="2"/>
        <v>18</v>
      </c>
      <c r="G14" s="8">
        <f t="shared" si="3"/>
        <v>100</v>
      </c>
      <c r="H14" s="34">
        <v>8.0</v>
      </c>
      <c r="I14" s="34">
        <v>2.0</v>
      </c>
      <c r="J14" s="34">
        <v>8.0</v>
      </c>
      <c r="K14" s="8">
        <f t="shared" si="4"/>
        <v>18</v>
      </c>
      <c r="L14" s="8">
        <f t="shared" si="5"/>
        <v>36</v>
      </c>
      <c r="M14" s="8">
        <f t="shared" si="6"/>
        <v>100</v>
      </c>
      <c r="N14" s="10">
        <v>4.0</v>
      </c>
      <c r="O14" s="8">
        <v>1.0</v>
      </c>
      <c r="P14" s="8">
        <v>4.0</v>
      </c>
      <c r="Q14" s="8">
        <f t="shared" si="7"/>
        <v>45</v>
      </c>
      <c r="R14" s="8">
        <f t="shared" si="8"/>
        <v>97.82608696</v>
      </c>
      <c r="S14" s="33">
        <v>10.0</v>
      </c>
      <c r="T14" s="15">
        <v>1.0</v>
      </c>
      <c r="U14" s="34">
        <v>6.0</v>
      </c>
      <c r="V14" s="8">
        <f t="shared" si="9"/>
        <v>62</v>
      </c>
      <c r="W14" s="8">
        <f t="shared" si="10"/>
        <v>98.41269841</v>
      </c>
      <c r="X14" s="15">
        <v>10.0</v>
      </c>
      <c r="Y14" s="15">
        <v>3.0</v>
      </c>
      <c r="Z14" s="15">
        <v>6.0</v>
      </c>
      <c r="AA14" s="13">
        <f t="shared" si="11"/>
        <v>81</v>
      </c>
      <c r="AB14" s="13">
        <f t="shared" si="12"/>
        <v>96.42857143</v>
      </c>
      <c r="AC14" s="15">
        <v>8.0</v>
      </c>
      <c r="AD14" s="15">
        <v>2.0</v>
      </c>
      <c r="AE14" s="15">
        <v>8.0</v>
      </c>
      <c r="AF14" s="13">
        <f t="shared" si="39"/>
        <v>99</v>
      </c>
      <c r="AG14" s="13">
        <f t="shared" si="14"/>
        <v>97.05882353</v>
      </c>
      <c r="AH14" s="15">
        <v>7.0</v>
      </c>
      <c r="AI14" s="15">
        <v>1.0</v>
      </c>
      <c r="AJ14" s="15">
        <v>6.0</v>
      </c>
      <c r="AK14" s="15">
        <f t="shared" si="15"/>
        <v>113</v>
      </c>
      <c r="AL14" s="13">
        <f t="shared" si="16"/>
        <v>97.4137931</v>
      </c>
      <c r="AM14" s="15">
        <v>2.0</v>
      </c>
      <c r="AN14" s="15">
        <v>0.0</v>
      </c>
      <c r="AO14" s="15">
        <v>6.0</v>
      </c>
      <c r="AP14" s="13">
        <f t="shared" si="17"/>
        <v>121</v>
      </c>
      <c r="AQ14" s="13">
        <f t="shared" si="18"/>
        <v>97.58064516</v>
      </c>
      <c r="AR14" s="15">
        <v>4.0</v>
      </c>
      <c r="AS14" s="15">
        <v>5.0</v>
      </c>
      <c r="AT14" s="15">
        <v>4.0</v>
      </c>
      <c r="AU14" s="13">
        <f t="shared" si="19"/>
        <v>134</v>
      </c>
      <c r="AV14" s="13">
        <f t="shared" si="20"/>
        <v>97.81021898</v>
      </c>
      <c r="AW14" s="13">
        <f t="shared" ref="AW14:AY14" si="44">C14+H14+N14+S14+X14+AC14+AH14+AM14</f>
        <v>54</v>
      </c>
      <c r="AX14" s="13">
        <f t="shared" si="44"/>
        <v>13</v>
      </c>
      <c r="AY14" s="13">
        <f t="shared" si="44"/>
        <v>54</v>
      </c>
      <c r="AZ14" s="15">
        <v>3.0</v>
      </c>
      <c r="BA14" s="15">
        <v>5.0</v>
      </c>
      <c r="BB14" s="15">
        <v>6.0</v>
      </c>
      <c r="BC14" s="13">
        <f t="shared" si="22"/>
        <v>148</v>
      </c>
      <c r="BD14" s="13">
        <f t="shared" si="23"/>
        <v>98.01324503</v>
      </c>
      <c r="BE14" s="15">
        <v>9.0</v>
      </c>
      <c r="BF14" s="15">
        <v>4.0</v>
      </c>
      <c r="BG14" s="15">
        <v>10.0</v>
      </c>
      <c r="BH14" s="13">
        <f t="shared" si="24"/>
        <v>171</v>
      </c>
      <c r="BI14" s="13">
        <f t="shared" si="25"/>
        <v>97.71428571</v>
      </c>
      <c r="BJ14" s="15">
        <v>7.0</v>
      </c>
      <c r="BK14" s="15">
        <v>3.0</v>
      </c>
      <c r="BL14" s="15">
        <v>14.0</v>
      </c>
      <c r="BM14" s="13">
        <f t="shared" si="26"/>
        <v>195</v>
      </c>
      <c r="BN14" s="13">
        <f t="shared" si="36"/>
        <v>97.5</v>
      </c>
      <c r="BO14" s="21">
        <v>4.0</v>
      </c>
      <c r="BP14" s="21">
        <v>3.0</v>
      </c>
      <c r="BQ14" s="21">
        <v>8.0</v>
      </c>
      <c r="BR14" s="5">
        <f t="shared" si="27"/>
        <v>210</v>
      </c>
      <c r="BS14" s="5">
        <f t="shared" si="28"/>
        <v>96.77419355</v>
      </c>
      <c r="BT14" s="21">
        <v>8.0</v>
      </c>
      <c r="BU14" s="21">
        <v>5.0</v>
      </c>
      <c r="BV14" s="21">
        <v>10.0</v>
      </c>
      <c r="BW14" s="5">
        <f t="shared" si="29"/>
        <v>233</v>
      </c>
      <c r="BX14" s="5">
        <f t="shared" si="30"/>
        <v>95.88477366</v>
      </c>
      <c r="BY14" s="21">
        <v>6.0</v>
      </c>
      <c r="BZ14" s="21">
        <v>2.0</v>
      </c>
      <c r="CA14" s="21">
        <v>6.0</v>
      </c>
      <c r="CB14" s="5">
        <f t="shared" si="31"/>
        <v>247</v>
      </c>
      <c r="CC14" s="5">
        <f t="shared" si="32"/>
        <v>96.10894942</v>
      </c>
      <c r="CD14" s="5">
        <f t="shared" si="33"/>
        <v>135</v>
      </c>
      <c r="CE14" s="5">
        <f t="shared" si="34"/>
        <v>112</v>
      </c>
      <c r="CF14" s="5"/>
    </row>
    <row r="15">
      <c r="A15" s="10">
        <v>10.0</v>
      </c>
      <c r="B15" s="8" t="s">
        <v>31</v>
      </c>
      <c r="C15" s="8">
        <v>4.0</v>
      </c>
      <c r="D15" s="8">
        <v>3.0</v>
      </c>
      <c r="E15" s="8">
        <v>10.0</v>
      </c>
      <c r="F15" s="8">
        <f t="shared" si="2"/>
        <v>17</v>
      </c>
      <c r="G15" s="8">
        <f t="shared" si="3"/>
        <v>94.44444444</v>
      </c>
      <c r="H15" s="34">
        <v>8.0</v>
      </c>
      <c r="I15" s="34">
        <v>2.0</v>
      </c>
      <c r="J15" s="34">
        <v>8.0</v>
      </c>
      <c r="K15" s="8">
        <f t="shared" si="4"/>
        <v>18</v>
      </c>
      <c r="L15" s="8">
        <f t="shared" si="5"/>
        <v>35</v>
      </c>
      <c r="M15" s="8">
        <f t="shared" si="6"/>
        <v>97.22222222</v>
      </c>
      <c r="N15" s="10">
        <v>4.0</v>
      </c>
      <c r="O15" s="8">
        <v>1.0</v>
      </c>
      <c r="P15" s="8">
        <v>4.0</v>
      </c>
      <c r="Q15" s="8">
        <f t="shared" si="7"/>
        <v>44</v>
      </c>
      <c r="R15" s="8">
        <f t="shared" si="8"/>
        <v>95.65217391</v>
      </c>
      <c r="S15" s="33">
        <v>10.0</v>
      </c>
      <c r="T15" s="15">
        <v>1.0</v>
      </c>
      <c r="U15" s="34">
        <v>6.0</v>
      </c>
      <c r="V15" s="8">
        <f t="shared" si="9"/>
        <v>61</v>
      </c>
      <c r="W15" s="8">
        <f t="shared" si="10"/>
        <v>96.82539683</v>
      </c>
      <c r="X15" s="15">
        <v>7.0</v>
      </c>
      <c r="Y15" s="15">
        <v>3.0</v>
      </c>
      <c r="Z15" s="15">
        <v>6.0</v>
      </c>
      <c r="AA15" s="13">
        <f t="shared" si="11"/>
        <v>77</v>
      </c>
      <c r="AB15" s="13">
        <f t="shared" si="12"/>
        <v>91.66666667</v>
      </c>
      <c r="AC15" s="15">
        <v>8.0</v>
      </c>
      <c r="AD15" s="15">
        <v>2.0</v>
      </c>
      <c r="AE15" s="15">
        <v>8.0</v>
      </c>
      <c r="AF15" s="13">
        <f t="shared" si="39"/>
        <v>95</v>
      </c>
      <c r="AG15" s="13">
        <f t="shared" si="14"/>
        <v>93.1372549</v>
      </c>
      <c r="AH15" s="15">
        <v>6.0</v>
      </c>
      <c r="AI15" s="15">
        <v>1.0</v>
      </c>
      <c r="AJ15" s="15">
        <v>4.0</v>
      </c>
      <c r="AK15" s="15">
        <f t="shared" si="15"/>
        <v>106</v>
      </c>
      <c r="AL15" s="13">
        <f t="shared" si="16"/>
        <v>91.37931034</v>
      </c>
      <c r="AM15" s="15">
        <v>2.0</v>
      </c>
      <c r="AN15" s="15">
        <v>0.0</v>
      </c>
      <c r="AO15" s="15">
        <v>6.0</v>
      </c>
      <c r="AP15" s="13">
        <f t="shared" si="17"/>
        <v>112</v>
      </c>
      <c r="AQ15" s="13">
        <f t="shared" si="18"/>
        <v>90.32258065</v>
      </c>
      <c r="AR15" s="15">
        <v>4.0</v>
      </c>
      <c r="AS15" s="15">
        <v>4.0</v>
      </c>
      <c r="AT15" s="15">
        <v>4.0</v>
      </c>
      <c r="AU15" s="13">
        <f t="shared" si="19"/>
        <v>124</v>
      </c>
      <c r="AV15" s="13">
        <f t="shared" si="20"/>
        <v>90.51094891</v>
      </c>
      <c r="AW15" s="13">
        <f t="shared" ref="AW15:AY15" si="45">C15+H15+N15+S15+X15+AC15+AH15+AM15</f>
        <v>49</v>
      </c>
      <c r="AX15" s="13">
        <f t="shared" si="45"/>
        <v>13</v>
      </c>
      <c r="AY15" s="13">
        <f t="shared" si="45"/>
        <v>52</v>
      </c>
      <c r="AZ15" s="15">
        <v>3.0</v>
      </c>
      <c r="BA15" s="15">
        <v>3.0</v>
      </c>
      <c r="BB15" s="15">
        <v>4.0</v>
      </c>
      <c r="BC15" s="13">
        <f t="shared" si="22"/>
        <v>134</v>
      </c>
      <c r="BD15" s="13">
        <f t="shared" si="23"/>
        <v>88.74172185</v>
      </c>
      <c r="BE15" s="15">
        <v>7.0</v>
      </c>
      <c r="BF15" s="15">
        <v>4.0</v>
      </c>
      <c r="BG15" s="15">
        <v>11.0</v>
      </c>
      <c r="BH15" s="13">
        <f t="shared" si="24"/>
        <v>156</v>
      </c>
      <c r="BI15" s="13">
        <f t="shared" si="25"/>
        <v>89.14285714</v>
      </c>
      <c r="BJ15" s="15">
        <v>7.0</v>
      </c>
      <c r="BK15" s="15">
        <v>4.0</v>
      </c>
      <c r="BL15" s="15">
        <v>14.0</v>
      </c>
      <c r="BM15" s="13">
        <f t="shared" si="26"/>
        <v>181</v>
      </c>
      <c r="BN15" s="13">
        <f t="shared" si="36"/>
        <v>90.5</v>
      </c>
      <c r="BO15" s="21">
        <v>4.0</v>
      </c>
      <c r="BP15" s="21">
        <v>3.0</v>
      </c>
      <c r="BQ15" s="21">
        <v>10.0</v>
      </c>
      <c r="BR15" s="5">
        <f t="shared" si="27"/>
        <v>198</v>
      </c>
      <c r="BS15" s="5">
        <f t="shared" si="28"/>
        <v>91.24423963</v>
      </c>
      <c r="BT15" s="21">
        <v>8.0</v>
      </c>
      <c r="BU15" s="21">
        <v>5.0</v>
      </c>
      <c r="BV15" s="21">
        <v>10.0</v>
      </c>
      <c r="BW15" s="5">
        <f t="shared" si="29"/>
        <v>221</v>
      </c>
      <c r="BX15" s="5">
        <f t="shared" si="30"/>
        <v>90.94650206</v>
      </c>
      <c r="BY15" s="21">
        <v>6.0</v>
      </c>
      <c r="BZ15" s="21">
        <v>1.0</v>
      </c>
      <c r="CA15" s="21">
        <v>4.0</v>
      </c>
      <c r="CB15" s="5">
        <f t="shared" si="31"/>
        <v>232</v>
      </c>
      <c r="CC15" s="5">
        <f t="shared" si="32"/>
        <v>90.27237354</v>
      </c>
      <c r="CD15" s="5">
        <f t="shared" si="33"/>
        <v>123</v>
      </c>
      <c r="CE15" s="5">
        <f t="shared" si="34"/>
        <v>109</v>
      </c>
      <c r="CF15" s="5"/>
    </row>
    <row r="16">
      <c r="A16" s="10">
        <v>11.0</v>
      </c>
      <c r="B16" s="8" t="s">
        <v>32</v>
      </c>
      <c r="C16" s="8">
        <v>5.0</v>
      </c>
      <c r="D16" s="8">
        <v>2.0</v>
      </c>
      <c r="E16" s="8">
        <v>8.0</v>
      </c>
      <c r="F16" s="8">
        <f t="shared" si="2"/>
        <v>15</v>
      </c>
      <c r="G16" s="8">
        <f t="shared" si="3"/>
        <v>83.33333333</v>
      </c>
      <c r="H16" s="34">
        <v>8.0</v>
      </c>
      <c r="I16" s="34">
        <v>1.0</v>
      </c>
      <c r="J16" s="34">
        <v>6.0</v>
      </c>
      <c r="K16" s="8">
        <f t="shared" si="4"/>
        <v>15</v>
      </c>
      <c r="L16" s="8">
        <f t="shared" si="5"/>
        <v>30</v>
      </c>
      <c r="M16" s="8">
        <f t="shared" si="6"/>
        <v>83.33333333</v>
      </c>
      <c r="N16" s="10">
        <v>5.0</v>
      </c>
      <c r="O16" s="8">
        <v>1.0</v>
      </c>
      <c r="P16" s="8">
        <v>4.0</v>
      </c>
      <c r="Q16" s="8">
        <f t="shared" si="7"/>
        <v>40</v>
      </c>
      <c r="R16" s="8">
        <f t="shared" si="8"/>
        <v>86.95652174</v>
      </c>
      <c r="S16" s="33">
        <v>9.0</v>
      </c>
      <c r="T16" s="15">
        <v>1.0</v>
      </c>
      <c r="U16" s="34">
        <v>6.0</v>
      </c>
      <c r="V16" s="8">
        <f t="shared" si="9"/>
        <v>56</v>
      </c>
      <c r="W16" s="8">
        <f t="shared" si="10"/>
        <v>88.88888889</v>
      </c>
      <c r="X16" s="15">
        <v>9.0</v>
      </c>
      <c r="Y16" s="15">
        <v>1.0</v>
      </c>
      <c r="Z16" s="15">
        <v>4.0</v>
      </c>
      <c r="AA16" s="13">
        <f t="shared" si="11"/>
        <v>70</v>
      </c>
      <c r="AB16" s="13">
        <f t="shared" si="12"/>
        <v>83.33333333</v>
      </c>
      <c r="AC16" s="15">
        <v>7.0</v>
      </c>
      <c r="AD16" s="15">
        <v>2.0</v>
      </c>
      <c r="AE16" s="15">
        <v>8.0</v>
      </c>
      <c r="AF16" s="13">
        <f t="shared" si="39"/>
        <v>87</v>
      </c>
      <c r="AG16" s="13">
        <f t="shared" si="14"/>
        <v>85.29411765</v>
      </c>
      <c r="AH16" s="15">
        <v>6.0</v>
      </c>
      <c r="AI16" s="15">
        <v>1.0</v>
      </c>
      <c r="AJ16" s="15">
        <v>6.0</v>
      </c>
      <c r="AK16" s="15">
        <f t="shared" si="15"/>
        <v>100</v>
      </c>
      <c r="AL16" s="13">
        <f t="shared" si="16"/>
        <v>86.20689655</v>
      </c>
      <c r="AM16" s="15">
        <v>2.0</v>
      </c>
      <c r="AN16" s="15">
        <v>0.0</v>
      </c>
      <c r="AO16" s="15">
        <v>4.0</v>
      </c>
      <c r="AP16" s="13">
        <f t="shared" si="17"/>
        <v>108</v>
      </c>
      <c r="AQ16" s="13">
        <f t="shared" si="18"/>
        <v>87.09677419</v>
      </c>
      <c r="AR16" s="15">
        <v>4.0</v>
      </c>
      <c r="AS16" s="15">
        <v>5.0</v>
      </c>
      <c r="AT16" s="15">
        <v>4.0</v>
      </c>
      <c r="AU16" s="13">
        <f t="shared" si="19"/>
        <v>121</v>
      </c>
      <c r="AV16" s="13">
        <f t="shared" si="20"/>
        <v>88.32116788</v>
      </c>
      <c r="AW16" s="13">
        <f t="shared" ref="AW16:AY16" si="46">C16+H16+N16+S16+X16+AC16+AH16+AM16</f>
        <v>51</v>
      </c>
      <c r="AX16" s="13">
        <f t="shared" si="46"/>
        <v>9</v>
      </c>
      <c r="AY16" s="13">
        <f t="shared" si="46"/>
        <v>46</v>
      </c>
      <c r="AZ16" s="15">
        <v>3.0</v>
      </c>
      <c r="BA16" s="15">
        <v>4.0</v>
      </c>
      <c r="BB16" s="15">
        <v>6.0</v>
      </c>
      <c r="BC16" s="13">
        <f t="shared" si="22"/>
        <v>134</v>
      </c>
      <c r="BD16" s="13">
        <f t="shared" si="23"/>
        <v>88.74172185</v>
      </c>
      <c r="BE16" s="15">
        <v>9.0</v>
      </c>
      <c r="BF16" s="15">
        <v>3.0</v>
      </c>
      <c r="BG16" s="15">
        <v>9.0</v>
      </c>
      <c r="BH16" s="13">
        <f t="shared" si="24"/>
        <v>155</v>
      </c>
      <c r="BI16" s="13">
        <f t="shared" si="25"/>
        <v>88.57142857</v>
      </c>
      <c r="BJ16" s="15">
        <v>7.0</v>
      </c>
      <c r="BK16" s="15">
        <v>3.0</v>
      </c>
      <c r="BL16" s="15">
        <v>12.0</v>
      </c>
      <c r="BM16" s="13">
        <f t="shared" si="26"/>
        <v>177</v>
      </c>
      <c r="BN16" s="13">
        <f t="shared" si="36"/>
        <v>88.5</v>
      </c>
      <c r="BO16" s="21">
        <v>3.0</v>
      </c>
      <c r="BP16" s="21">
        <v>2.0</v>
      </c>
      <c r="BQ16" s="21">
        <v>8.0</v>
      </c>
      <c r="BR16" s="5">
        <f t="shared" si="27"/>
        <v>190</v>
      </c>
      <c r="BS16" s="5">
        <f t="shared" si="28"/>
        <v>87.55760369</v>
      </c>
      <c r="BT16" s="21">
        <v>7.0</v>
      </c>
      <c r="BU16" s="21">
        <v>5.0</v>
      </c>
      <c r="BV16" s="21">
        <v>12.0</v>
      </c>
      <c r="BW16" s="5">
        <f t="shared" si="29"/>
        <v>214</v>
      </c>
      <c r="BX16" s="5">
        <f t="shared" si="30"/>
        <v>88.06584362</v>
      </c>
      <c r="BY16" s="21">
        <v>6.0</v>
      </c>
      <c r="BZ16" s="21">
        <v>2.0</v>
      </c>
      <c r="CA16" s="21">
        <v>6.0</v>
      </c>
      <c r="CB16" s="5">
        <f t="shared" si="31"/>
        <v>228</v>
      </c>
      <c r="CC16" s="5">
        <f t="shared" si="32"/>
        <v>88.71595331</v>
      </c>
      <c r="CD16" s="5">
        <f t="shared" si="33"/>
        <v>125</v>
      </c>
      <c r="CE16" s="5">
        <f t="shared" si="34"/>
        <v>103</v>
      </c>
      <c r="CF16" s="5"/>
    </row>
    <row r="17">
      <c r="A17" s="10">
        <v>12.0</v>
      </c>
      <c r="B17" s="8" t="s">
        <v>33</v>
      </c>
      <c r="C17" s="8">
        <v>4.0</v>
      </c>
      <c r="D17" s="8">
        <v>2.0</v>
      </c>
      <c r="E17" s="8">
        <v>8.0</v>
      </c>
      <c r="F17" s="8">
        <f t="shared" si="2"/>
        <v>14</v>
      </c>
      <c r="G17" s="8">
        <f t="shared" si="3"/>
        <v>77.77777778</v>
      </c>
      <c r="H17" s="34">
        <v>3.0</v>
      </c>
      <c r="I17" s="34">
        <v>1.0</v>
      </c>
      <c r="J17" s="34">
        <v>5.0</v>
      </c>
      <c r="K17" s="8">
        <f t="shared" si="4"/>
        <v>9</v>
      </c>
      <c r="L17" s="8">
        <f t="shared" si="5"/>
        <v>23</v>
      </c>
      <c r="M17" s="8">
        <f t="shared" si="6"/>
        <v>63.88888889</v>
      </c>
      <c r="N17" s="10">
        <v>5.0</v>
      </c>
      <c r="O17" s="8">
        <v>1.0</v>
      </c>
      <c r="P17" s="8">
        <v>2.0</v>
      </c>
      <c r="Q17" s="8">
        <f t="shared" si="7"/>
        <v>31</v>
      </c>
      <c r="R17" s="8">
        <f t="shared" si="8"/>
        <v>67.39130435</v>
      </c>
      <c r="S17" s="33">
        <v>9.0</v>
      </c>
      <c r="T17" s="15">
        <v>1.0</v>
      </c>
      <c r="U17" s="34">
        <v>6.0</v>
      </c>
      <c r="V17" s="8">
        <f t="shared" si="9"/>
        <v>47</v>
      </c>
      <c r="W17" s="8">
        <f t="shared" si="10"/>
        <v>74.6031746</v>
      </c>
      <c r="X17" s="15">
        <v>8.0</v>
      </c>
      <c r="Y17" s="15">
        <v>2.0</v>
      </c>
      <c r="Z17" s="15">
        <v>8.0</v>
      </c>
      <c r="AA17" s="13">
        <f t="shared" si="11"/>
        <v>65</v>
      </c>
      <c r="AB17" s="13">
        <f t="shared" si="12"/>
        <v>77.38095238</v>
      </c>
      <c r="AC17" s="15">
        <v>8.0</v>
      </c>
      <c r="AD17" s="15">
        <v>2.0</v>
      </c>
      <c r="AE17" s="15">
        <v>8.0</v>
      </c>
      <c r="AF17" s="13">
        <f t="shared" si="39"/>
        <v>83</v>
      </c>
      <c r="AG17" s="13">
        <f t="shared" si="14"/>
        <v>81.37254902</v>
      </c>
      <c r="AH17" s="15">
        <v>7.0</v>
      </c>
      <c r="AI17" s="15">
        <v>1.0</v>
      </c>
      <c r="AJ17" s="15">
        <v>6.0</v>
      </c>
      <c r="AK17" s="15">
        <f t="shared" si="15"/>
        <v>97</v>
      </c>
      <c r="AL17" s="13">
        <f t="shared" si="16"/>
        <v>83.62068966</v>
      </c>
      <c r="AM17" s="15">
        <v>2.0</v>
      </c>
      <c r="AN17" s="15">
        <v>0.0</v>
      </c>
      <c r="AO17" s="15">
        <v>6.0</v>
      </c>
      <c r="AP17" s="13">
        <f t="shared" si="17"/>
        <v>103</v>
      </c>
      <c r="AQ17" s="13">
        <f t="shared" si="18"/>
        <v>83.06451613</v>
      </c>
      <c r="AR17" s="15">
        <v>4.0</v>
      </c>
      <c r="AS17" s="15">
        <v>5.0</v>
      </c>
      <c r="AT17" s="15">
        <v>0.0</v>
      </c>
      <c r="AU17" s="13">
        <f t="shared" si="19"/>
        <v>112</v>
      </c>
      <c r="AV17" s="13">
        <f t="shared" si="20"/>
        <v>81.75182482</v>
      </c>
      <c r="AW17" s="13">
        <f t="shared" ref="AW17:AY17" si="47">C17+H17+N17+S17+X17+AC17+AH17+AM17</f>
        <v>46</v>
      </c>
      <c r="AX17" s="13">
        <f t="shared" si="47"/>
        <v>10</v>
      </c>
      <c r="AY17" s="13">
        <f t="shared" si="47"/>
        <v>49</v>
      </c>
      <c r="AZ17" s="15">
        <v>3.0</v>
      </c>
      <c r="BA17" s="15">
        <v>4.0</v>
      </c>
      <c r="BB17" s="15">
        <v>6.0</v>
      </c>
      <c r="BC17" s="13">
        <f t="shared" si="22"/>
        <v>125</v>
      </c>
      <c r="BD17" s="13">
        <f t="shared" si="23"/>
        <v>82.78145695</v>
      </c>
      <c r="BE17" s="15">
        <v>9.0</v>
      </c>
      <c r="BF17" s="15">
        <v>4.0</v>
      </c>
      <c r="BG17" s="15">
        <v>11.0</v>
      </c>
      <c r="BH17" s="13">
        <f t="shared" si="24"/>
        <v>149</v>
      </c>
      <c r="BI17" s="13">
        <f t="shared" si="25"/>
        <v>85.14285714</v>
      </c>
      <c r="BJ17" s="15">
        <v>7.0</v>
      </c>
      <c r="BK17" s="15">
        <v>4.0</v>
      </c>
      <c r="BL17" s="15">
        <v>14.0</v>
      </c>
      <c r="BM17" s="13">
        <f t="shared" si="26"/>
        <v>174</v>
      </c>
      <c r="BN17" s="13">
        <f t="shared" si="36"/>
        <v>87</v>
      </c>
      <c r="BO17" s="21">
        <v>4.0</v>
      </c>
      <c r="BP17" s="21">
        <v>3.0</v>
      </c>
      <c r="BQ17" s="21">
        <v>10.0</v>
      </c>
      <c r="BR17" s="5">
        <f t="shared" si="27"/>
        <v>191</v>
      </c>
      <c r="BS17" s="5">
        <f t="shared" si="28"/>
        <v>88.01843318</v>
      </c>
      <c r="BT17" s="21">
        <v>8.0</v>
      </c>
      <c r="BU17" s="21">
        <v>6.0</v>
      </c>
      <c r="BV17" s="21">
        <v>12.0</v>
      </c>
      <c r="BW17" s="5">
        <f t="shared" si="29"/>
        <v>217</v>
      </c>
      <c r="BX17" s="5">
        <f t="shared" si="30"/>
        <v>89.30041152</v>
      </c>
      <c r="BY17" s="21">
        <v>6.0</v>
      </c>
      <c r="BZ17" s="21">
        <v>2.0</v>
      </c>
      <c r="CA17" s="21">
        <v>6.0</v>
      </c>
      <c r="CB17" s="5">
        <f t="shared" si="31"/>
        <v>231</v>
      </c>
      <c r="CC17" s="5">
        <f t="shared" si="32"/>
        <v>89.88326848</v>
      </c>
      <c r="CD17" s="5">
        <f t="shared" si="33"/>
        <v>123</v>
      </c>
      <c r="CE17" s="5">
        <f t="shared" si="34"/>
        <v>108</v>
      </c>
      <c r="CF17" s="5"/>
    </row>
    <row r="18">
      <c r="A18" s="10">
        <v>13.0</v>
      </c>
      <c r="B18" s="8" t="s">
        <v>34</v>
      </c>
      <c r="C18" s="8">
        <v>5.0</v>
      </c>
      <c r="D18" s="8">
        <v>3.0</v>
      </c>
      <c r="E18" s="8">
        <v>10.0</v>
      </c>
      <c r="F18" s="8">
        <f t="shared" si="2"/>
        <v>18</v>
      </c>
      <c r="G18" s="8">
        <f t="shared" si="3"/>
        <v>100</v>
      </c>
      <c r="H18" s="34">
        <v>8.0</v>
      </c>
      <c r="I18" s="34">
        <v>2.0</v>
      </c>
      <c r="J18" s="34">
        <v>8.0</v>
      </c>
      <c r="K18" s="8">
        <f t="shared" si="4"/>
        <v>18</v>
      </c>
      <c r="L18" s="8">
        <f t="shared" si="5"/>
        <v>36</v>
      </c>
      <c r="M18" s="8">
        <f t="shared" si="6"/>
        <v>100</v>
      </c>
      <c r="N18" s="10">
        <v>5.0</v>
      </c>
      <c r="O18" s="8">
        <v>0.0</v>
      </c>
      <c r="P18" s="8">
        <v>4.0</v>
      </c>
      <c r="Q18" s="8">
        <f t="shared" si="7"/>
        <v>45</v>
      </c>
      <c r="R18" s="8">
        <f t="shared" si="8"/>
        <v>97.82608696</v>
      </c>
      <c r="S18" s="33">
        <v>10.0</v>
      </c>
      <c r="T18" s="34">
        <v>1.0</v>
      </c>
      <c r="U18" s="34">
        <v>2.0</v>
      </c>
      <c r="V18" s="8">
        <f t="shared" si="9"/>
        <v>58</v>
      </c>
      <c r="W18" s="8">
        <f t="shared" si="10"/>
        <v>92.06349206</v>
      </c>
      <c r="X18" s="15">
        <v>8.0</v>
      </c>
      <c r="Y18" s="15">
        <v>2.0</v>
      </c>
      <c r="Z18" s="15">
        <v>8.0</v>
      </c>
      <c r="AA18" s="13">
        <f t="shared" si="11"/>
        <v>76</v>
      </c>
      <c r="AB18" s="13">
        <f t="shared" si="12"/>
        <v>90.47619048</v>
      </c>
      <c r="AC18" s="15">
        <v>7.0</v>
      </c>
      <c r="AD18" s="15">
        <v>2.0</v>
      </c>
      <c r="AE18" s="15">
        <v>8.0</v>
      </c>
      <c r="AF18" s="13">
        <f t="shared" si="39"/>
        <v>93</v>
      </c>
      <c r="AG18" s="13">
        <f t="shared" si="14"/>
        <v>91.17647059</v>
      </c>
      <c r="AH18" s="15">
        <v>7.0</v>
      </c>
      <c r="AI18" s="15">
        <v>1.0</v>
      </c>
      <c r="AJ18" s="15">
        <v>6.0</v>
      </c>
      <c r="AK18" s="15">
        <f t="shared" si="15"/>
        <v>107</v>
      </c>
      <c r="AL18" s="13">
        <f t="shared" si="16"/>
        <v>92.24137931</v>
      </c>
      <c r="AM18" s="15">
        <v>2.0</v>
      </c>
      <c r="AN18" s="15">
        <v>0.0</v>
      </c>
      <c r="AO18" s="15">
        <v>4.0</v>
      </c>
      <c r="AP18" s="13">
        <f t="shared" si="17"/>
        <v>111</v>
      </c>
      <c r="AQ18" s="13">
        <f t="shared" si="18"/>
        <v>89.51612903</v>
      </c>
      <c r="AR18" s="15">
        <v>4.0</v>
      </c>
      <c r="AS18" s="15">
        <v>5.0</v>
      </c>
      <c r="AT18" s="15">
        <v>4.0</v>
      </c>
      <c r="AU18" s="13">
        <f t="shared" si="19"/>
        <v>124</v>
      </c>
      <c r="AV18" s="13">
        <f t="shared" si="20"/>
        <v>90.51094891</v>
      </c>
      <c r="AW18" s="13">
        <f t="shared" ref="AW18:AY18" si="48">C18+H18+N18+S18+X18+AC18+AH18+AM18</f>
        <v>52</v>
      </c>
      <c r="AX18" s="13">
        <f t="shared" si="48"/>
        <v>11</v>
      </c>
      <c r="AY18" s="13">
        <f t="shared" si="48"/>
        <v>50</v>
      </c>
      <c r="AZ18" s="15">
        <v>3.0</v>
      </c>
      <c r="BA18" s="15">
        <v>5.0</v>
      </c>
      <c r="BB18" s="15">
        <v>6.0</v>
      </c>
      <c r="BC18" s="13">
        <f t="shared" si="22"/>
        <v>138</v>
      </c>
      <c r="BD18" s="13">
        <f t="shared" si="23"/>
        <v>91.39072848</v>
      </c>
      <c r="BE18" s="15">
        <v>9.0</v>
      </c>
      <c r="BF18" s="15">
        <v>3.0</v>
      </c>
      <c r="BG18" s="15">
        <v>9.0</v>
      </c>
      <c r="BH18" s="13">
        <f t="shared" si="24"/>
        <v>159</v>
      </c>
      <c r="BI18" s="13">
        <f t="shared" si="25"/>
        <v>90.85714286</v>
      </c>
      <c r="BJ18" s="15">
        <v>6.0</v>
      </c>
      <c r="BK18" s="15">
        <v>4.0</v>
      </c>
      <c r="BL18" s="15">
        <v>12.0</v>
      </c>
      <c r="BM18" s="13">
        <f t="shared" si="26"/>
        <v>181</v>
      </c>
      <c r="BN18" s="13">
        <f t="shared" si="36"/>
        <v>90.5</v>
      </c>
      <c r="BO18" s="21">
        <v>3.0</v>
      </c>
      <c r="BP18" s="21">
        <v>3.0</v>
      </c>
      <c r="BQ18" s="21">
        <v>8.0</v>
      </c>
      <c r="BR18" s="5">
        <f t="shared" si="27"/>
        <v>195</v>
      </c>
      <c r="BS18" s="5">
        <f t="shared" si="28"/>
        <v>89.86175115</v>
      </c>
      <c r="BT18" s="21">
        <v>7.0</v>
      </c>
      <c r="BU18" s="21">
        <v>6.0</v>
      </c>
      <c r="BV18" s="21">
        <v>8.0</v>
      </c>
      <c r="BW18" s="5">
        <f t="shared" si="29"/>
        <v>216</v>
      </c>
      <c r="BX18" s="5">
        <f t="shared" si="30"/>
        <v>88.88888889</v>
      </c>
      <c r="BY18" s="21">
        <v>6.0</v>
      </c>
      <c r="BZ18" s="21">
        <v>2.0</v>
      </c>
      <c r="CA18" s="21">
        <v>6.0</v>
      </c>
      <c r="CB18" s="5">
        <f t="shared" si="31"/>
        <v>230</v>
      </c>
      <c r="CC18" s="5">
        <f t="shared" si="32"/>
        <v>89.49416342</v>
      </c>
      <c r="CD18" s="5">
        <f t="shared" si="33"/>
        <v>127</v>
      </c>
      <c r="CE18" s="5">
        <f t="shared" si="34"/>
        <v>103</v>
      </c>
      <c r="CF18" s="5"/>
    </row>
    <row r="19">
      <c r="A19" s="10">
        <v>14.0</v>
      </c>
      <c r="B19" s="8" t="s">
        <v>35</v>
      </c>
      <c r="C19" s="8">
        <v>4.0</v>
      </c>
      <c r="D19" s="8">
        <v>3.0</v>
      </c>
      <c r="E19" s="8">
        <v>10.0</v>
      </c>
      <c r="F19" s="8">
        <f t="shared" si="2"/>
        <v>17</v>
      </c>
      <c r="G19" s="8">
        <f t="shared" si="3"/>
        <v>94.44444444</v>
      </c>
      <c r="H19" s="34">
        <v>8.0</v>
      </c>
      <c r="I19" s="34">
        <v>1.0</v>
      </c>
      <c r="J19" s="34">
        <v>6.0</v>
      </c>
      <c r="K19" s="8">
        <f t="shared" si="4"/>
        <v>15</v>
      </c>
      <c r="L19" s="8">
        <f t="shared" si="5"/>
        <v>32</v>
      </c>
      <c r="M19" s="8">
        <f t="shared" si="6"/>
        <v>88.88888889</v>
      </c>
      <c r="N19" s="10">
        <v>3.0</v>
      </c>
      <c r="O19" s="8">
        <v>1.0</v>
      </c>
      <c r="P19" s="8">
        <v>4.0</v>
      </c>
      <c r="Q19" s="8">
        <f t="shared" si="7"/>
        <v>40</v>
      </c>
      <c r="R19" s="8">
        <f t="shared" si="8"/>
        <v>86.95652174</v>
      </c>
      <c r="S19" s="33">
        <v>6.0</v>
      </c>
      <c r="T19" s="34">
        <v>1.0</v>
      </c>
      <c r="U19" s="34">
        <v>0.0</v>
      </c>
      <c r="V19" s="8">
        <f t="shared" si="9"/>
        <v>47</v>
      </c>
      <c r="W19" s="8">
        <f t="shared" si="10"/>
        <v>74.6031746</v>
      </c>
      <c r="X19" s="15">
        <v>9.0</v>
      </c>
      <c r="Y19" s="15">
        <v>3.0</v>
      </c>
      <c r="Z19" s="15">
        <v>8.0</v>
      </c>
      <c r="AA19" s="13">
        <f t="shared" si="11"/>
        <v>67</v>
      </c>
      <c r="AB19" s="13">
        <f t="shared" si="12"/>
        <v>79.76190476</v>
      </c>
      <c r="AC19" s="15">
        <v>7.0</v>
      </c>
      <c r="AD19" s="15">
        <v>2.0</v>
      </c>
      <c r="AE19" s="15">
        <v>8.0</v>
      </c>
      <c r="AF19" s="13">
        <f t="shared" si="39"/>
        <v>84</v>
      </c>
      <c r="AG19" s="13">
        <f t="shared" si="14"/>
        <v>82.35294118</v>
      </c>
      <c r="AH19" s="15">
        <v>7.0</v>
      </c>
      <c r="AI19" s="15">
        <v>1.0</v>
      </c>
      <c r="AJ19" s="15">
        <v>6.0</v>
      </c>
      <c r="AK19" s="15">
        <f t="shared" si="15"/>
        <v>98</v>
      </c>
      <c r="AL19" s="13">
        <f t="shared" si="16"/>
        <v>84.48275862</v>
      </c>
      <c r="AM19" s="15">
        <v>1.0</v>
      </c>
      <c r="AN19" s="15">
        <v>0.0</v>
      </c>
      <c r="AO19" s="15">
        <v>2.0</v>
      </c>
      <c r="AP19" s="13">
        <f t="shared" si="17"/>
        <v>105</v>
      </c>
      <c r="AQ19" s="13">
        <f t="shared" si="18"/>
        <v>84.67741935</v>
      </c>
      <c r="AR19" s="15">
        <v>4.0</v>
      </c>
      <c r="AS19" s="15">
        <v>5.0</v>
      </c>
      <c r="AT19" s="15">
        <v>4.0</v>
      </c>
      <c r="AU19" s="13">
        <f t="shared" si="19"/>
        <v>118</v>
      </c>
      <c r="AV19" s="13">
        <f t="shared" si="20"/>
        <v>86.13138686</v>
      </c>
      <c r="AW19" s="13">
        <f t="shared" ref="AW19:AY19" si="49">C19+H19+N19+S19+X19+AC19+AH19+AM19</f>
        <v>45</v>
      </c>
      <c r="AX19" s="13">
        <f t="shared" si="49"/>
        <v>12</v>
      </c>
      <c r="AY19" s="13">
        <f t="shared" si="49"/>
        <v>44</v>
      </c>
      <c r="AZ19" s="15">
        <v>3.0</v>
      </c>
      <c r="BA19" s="15">
        <v>5.0</v>
      </c>
      <c r="BB19" s="15">
        <v>6.0</v>
      </c>
      <c r="BC19" s="13">
        <f t="shared" si="22"/>
        <v>132</v>
      </c>
      <c r="BD19" s="13">
        <f t="shared" si="23"/>
        <v>87.41721854</v>
      </c>
      <c r="BE19" s="15">
        <v>9.0</v>
      </c>
      <c r="BF19" s="15">
        <v>4.0</v>
      </c>
      <c r="BG19" s="15">
        <v>11.0</v>
      </c>
      <c r="BH19" s="13">
        <f t="shared" si="24"/>
        <v>156</v>
      </c>
      <c r="BI19" s="13">
        <f t="shared" si="25"/>
        <v>89.14285714</v>
      </c>
      <c r="BJ19" s="15">
        <v>6.0</v>
      </c>
      <c r="BK19" s="15">
        <v>3.0</v>
      </c>
      <c r="BL19" s="15">
        <v>12.0</v>
      </c>
      <c r="BM19" s="13">
        <f t="shared" si="26"/>
        <v>177</v>
      </c>
      <c r="BN19" s="13">
        <f t="shared" si="36"/>
        <v>88.5</v>
      </c>
      <c r="BO19" s="21">
        <v>4.0</v>
      </c>
      <c r="BP19" s="21">
        <v>2.0</v>
      </c>
      <c r="BQ19" s="21">
        <v>10.0</v>
      </c>
      <c r="BR19" s="5">
        <f t="shared" si="27"/>
        <v>193</v>
      </c>
      <c r="BS19" s="5">
        <f t="shared" si="28"/>
        <v>88.94009217</v>
      </c>
      <c r="BT19" s="21">
        <v>8.0</v>
      </c>
      <c r="BU19" s="21">
        <v>6.0</v>
      </c>
      <c r="BV19" s="21">
        <v>10.0</v>
      </c>
      <c r="BW19" s="5">
        <f t="shared" si="29"/>
        <v>217</v>
      </c>
      <c r="BX19" s="5">
        <f t="shared" si="30"/>
        <v>89.30041152</v>
      </c>
      <c r="BY19" s="21">
        <v>6.0</v>
      </c>
      <c r="BZ19" s="21">
        <v>2.0</v>
      </c>
      <c r="CA19" s="21">
        <v>6.0</v>
      </c>
      <c r="CB19" s="5">
        <f t="shared" si="31"/>
        <v>231</v>
      </c>
      <c r="CC19" s="5">
        <f t="shared" si="32"/>
        <v>89.88326848</v>
      </c>
      <c r="CD19" s="5">
        <f t="shared" si="33"/>
        <v>128</v>
      </c>
      <c r="CE19" s="5">
        <f t="shared" si="34"/>
        <v>103</v>
      </c>
      <c r="CF19" s="5"/>
    </row>
    <row r="20">
      <c r="A20" s="10">
        <v>15.0</v>
      </c>
      <c r="B20" s="8" t="s">
        <v>36</v>
      </c>
      <c r="C20" s="8">
        <v>4.0</v>
      </c>
      <c r="D20" s="8">
        <v>3.0</v>
      </c>
      <c r="E20" s="8">
        <v>10.0</v>
      </c>
      <c r="F20" s="8">
        <f t="shared" si="2"/>
        <v>17</v>
      </c>
      <c r="G20" s="8">
        <f t="shared" si="3"/>
        <v>94.44444444</v>
      </c>
      <c r="H20" s="34">
        <v>6.0</v>
      </c>
      <c r="I20" s="34">
        <v>2.0</v>
      </c>
      <c r="J20" s="34">
        <v>2.0</v>
      </c>
      <c r="K20" s="8">
        <f t="shared" si="4"/>
        <v>10</v>
      </c>
      <c r="L20" s="8">
        <f t="shared" si="5"/>
        <v>27</v>
      </c>
      <c r="M20" s="8">
        <f t="shared" si="6"/>
        <v>75</v>
      </c>
      <c r="N20" s="10">
        <v>2.0</v>
      </c>
      <c r="O20" s="8">
        <v>1.0</v>
      </c>
      <c r="P20" s="8">
        <v>4.0</v>
      </c>
      <c r="Q20" s="8">
        <f t="shared" si="7"/>
        <v>34</v>
      </c>
      <c r="R20" s="8">
        <f t="shared" si="8"/>
        <v>73.91304348</v>
      </c>
      <c r="S20" s="33">
        <v>9.0</v>
      </c>
      <c r="T20" s="34">
        <v>0.0</v>
      </c>
      <c r="U20" s="34">
        <v>6.0</v>
      </c>
      <c r="V20" s="8">
        <f t="shared" si="9"/>
        <v>49</v>
      </c>
      <c r="W20" s="8">
        <f t="shared" si="10"/>
        <v>77.77777778</v>
      </c>
      <c r="X20" s="15">
        <v>5.0</v>
      </c>
      <c r="Y20" s="15">
        <v>1.0</v>
      </c>
      <c r="Z20" s="15">
        <v>4.0</v>
      </c>
      <c r="AA20" s="13">
        <f t="shared" si="11"/>
        <v>59</v>
      </c>
      <c r="AB20" s="13">
        <f t="shared" si="12"/>
        <v>70.23809524</v>
      </c>
      <c r="AC20" s="15">
        <v>8.0</v>
      </c>
      <c r="AD20" s="15">
        <v>2.0</v>
      </c>
      <c r="AE20" s="15">
        <v>8.0</v>
      </c>
      <c r="AF20" s="13">
        <f t="shared" si="39"/>
        <v>77</v>
      </c>
      <c r="AG20" s="13">
        <f t="shared" si="14"/>
        <v>75.49019608</v>
      </c>
      <c r="AH20" s="15">
        <v>7.0</v>
      </c>
      <c r="AI20" s="15">
        <v>1.0</v>
      </c>
      <c r="AJ20" s="15">
        <v>6.0</v>
      </c>
      <c r="AK20" s="15">
        <f t="shared" si="15"/>
        <v>91</v>
      </c>
      <c r="AL20" s="13">
        <f t="shared" si="16"/>
        <v>78.44827586</v>
      </c>
      <c r="AM20" s="15">
        <v>2.0</v>
      </c>
      <c r="AN20" s="15">
        <v>0.0</v>
      </c>
      <c r="AO20" s="15">
        <v>6.0</v>
      </c>
      <c r="AP20" s="13">
        <f t="shared" si="17"/>
        <v>99</v>
      </c>
      <c r="AQ20" s="13">
        <f t="shared" si="18"/>
        <v>79.83870968</v>
      </c>
      <c r="AR20" s="15">
        <v>4.0</v>
      </c>
      <c r="AS20" s="15">
        <v>5.0</v>
      </c>
      <c r="AT20" s="15">
        <v>4.0</v>
      </c>
      <c r="AU20" s="13">
        <f t="shared" si="19"/>
        <v>112</v>
      </c>
      <c r="AV20" s="13">
        <f t="shared" si="20"/>
        <v>81.75182482</v>
      </c>
      <c r="AW20" s="13">
        <f t="shared" ref="AW20:AY20" si="50">C20+H20+N20+S20+X20+AC20+AH20+AM20</f>
        <v>43</v>
      </c>
      <c r="AX20" s="13">
        <f t="shared" si="50"/>
        <v>10</v>
      </c>
      <c r="AY20" s="13">
        <f t="shared" si="50"/>
        <v>46</v>
      </c>
      <c r="AZ20" s="15">
        <v>3.0</v>
      </c>
      <c r="BA20" s="15">
        <v>5.0</v>
      </c>
      <c r="BB20" s="15">
        <v>4.0</v>
      </c>
      <c r="BC20" s="13">
        <f t="shared" si="22"/>
        <v>124</v>
      </c>
      <c r="BD20" s="13">
        <f t="shared" si="23"/>
        <v>82.1192053</v>
      </c>
      <c r="BE20" s="15">
        <v>9.0</v>
      </c>
      <c r="BF20" s="15">
        <v>4.0</v>
      </c>
      <c r="BG20" s="15">
        <v>11.0</v>
      </c>
      <c r="BH20" s="13">
        <f t="shared" si="24"/>
        <v>148</v>
      </c>
      <c r="BI20" s="13">
        <f t="shared" si="25"/>
        <v>84.57142857</v>
      </c>
      <c r="BJ20" s="15">
        <v>5.0</v>
      </c>
      <c r="BK20" s="15">
        <v>3.0</v>
      </c>
      <c r="BL20" s="15">
        <v>10.0</v>
      </c>
      <c r="BM20" s="13">
        <f t="shared" si="26"/>
        <v>166</v>
      </c>
      <c r="BN20" s="13">
        <f t="shared" si="36"/>
        <v>83</v>
      </c>
      <c r="BO20" s="21">
        <v>3.0</v>
      </c>
      <c r="BP20" s="21">
        <v>2.0</v>
      </c>
      <c r="BQ20" s="21">
        <v>8.0</v>
      </c>
      <c r="BR20" s="5">
        <f t="shared" si="27"/>
        <v>179</v>
      </c>
      <c r="BS20" s="5">
        <f t="shared" si="28"/>
        <v>82.48847926</v>
      </c>
      <c r="BT20" s="21">
        <v>6.0</v>
      </c>
      <c r="BU20" s="21">
        <v>6.0</v>
      </c>
      <c r="BV20" s="21">
        <v>12.0</v>
      </c>
      <c r="BW20" s="5">
        <f t="shared" si="29"/>
        <v>203</v>
      </c>
      <c r="BX20" s="5">
        <f t="shared" si="30"/>
        <v>83.53909465</v>
      </c>
      <c r="BY20" s="21">
        <v>5.0</v>
      </c>
      <c r="BZ20" s="21">
        <v>2.0</v>
      </c>
      <c r="CA20" s="21">
        <v>6.0</v>
      </c>
      <c r="CB20" s="5">
        <f t="shared" si="31"/>
        <v>216</v>
      </c>
      <c r="CC20" s="5">
        <f t="shared" si="32"/>
        <v>84.04669261</v>
      </c>
      <c r="CD20" s="5">
        <f t="shared" si="33"/>
        <v>115</v>
      </c>
      <c r="CE20" s="5">
        <f t="shared" si="34"/>
        <v>101</v>
      </c>
      <c r="CF20" s="5"/>
    </row>
    <row r="21">
      <c r="A21" s="10">
        <v>16.0</v>
      </c>
      <c r="B21" s="8" t="s">
        <v>37</v>
      </c>
      <c r="C21" s="8">
        <v>5.0</v>
      </c>
      <c r="D21" s="8">
        <v>2.0</v>
      </c>
      <c r="E21" s="8">
        <v>10.0</v>
      </c>
      <c r="F21" s="8">
        <f t="shared" si="2"/>
        <v>17</v>
      </c>
      <c r="G21" s="8">
        <f t="shared" si="3"/>
        <v>94.44444444</v>
      </c>
      <c r="H21" s="34">
        <v>8.0</v>
      </c>
      <c r="I21" s="34">
        <v>1.0</v>
      </c>
      <c r="J21" s="34">
        <v>6.0</v>
      </c>
      <c r="K21" s="8">
        <f t="shared" si="4"/>
        <v>15</v>
      </c>
      <c r="L21" s="8">
        <f t="shared" si="5"/>
        <v>32</v>
      </c>
      <c r="M21" s="8">
        <f t="shared" si="6"/>
        <v>88.88888889</v>
      </c>
      <c r="N21" s="10">
        <v>4.0</v>
      </c>
      <c r="O21" s="8">
        <v>1.0</v>
      </c>
      <c r="P21" s="8">
        <v>4.0</v>
      </c>
      <c r="Q21" s="8">
        <f t="shared" si="7"/>
        <v>41</v>
      </c>
      <c r="R21" s="8">
        <f t="shared" si="8"/>
        <v>89.13043478</v>
      </c>
      <c r="S21" s="33">
        <v>6.0</v>
      </c>
      <c r="T21" s="34">
        <v>1.0</v>
      </c>
      <c r="U21" s="34">
        <v>4.0</v>
      </c>
      <c r="V21" s="8">
        <f t="shared" si="9"/>
        <v>52</v>
      </c>
      <c r="W21" s="8">
        <f t="shared" si="10"/>
        <v>82.53968254</v>
      </c>
      <c r="X21" s="15">
        <v>8.0</v>
      </c>
      <c r="Y21" s="15">
        <v>3.0</v>
      </c>
      <c r="Z21" s="15">
        <v>4.0</v>
      </c>
      <c r="AA21" s="13">
        <f t="shared" si="11"/>
        <v>67</v>
      </c>
      <c r="AB21" s="13">
        <f t="shared" si="12"/>
        <v>79.76190476</v>
      </c>
      <c r="AC21" s="15">
        <v>8.0</v>
      </c>
      <c r="AD21" s="15">
        <v>2.0</v>
      </c>
      <c r="AE21" s="15">
        <v>8.0</v>
      </c>
      <c r="AF21" s="13">
        <f t="shared" si="39"/>
        <v>85</v>
      </c>
      <c r="AG21" s="13">
        <f t="shared" si="14"/>
        <v>83.33333333</v>
      </c>
      <c r="AH21" s="15">
        <v>6.0</v>
      </c>
      <c r="AI21" s="15">
        <v>1.0</v>
      </c>
      <c r="AJ21" s="15">
        <v>6.0</v>
      </c>
      <c r="AK21" s="15">
        <f t="shared" si="15"/>
        <v>98</v>
      </c>
      <c r="AL21" s="13">
        <f t="shared" si="16"/>
        <v>84.48275862</v>
      </c>
      <c r="AM21" s="15">
        <v>2.0</v>
      </c>
      <c r="AN21" s="15">
        <v>0.0</v>
      </c>
      <c r="AO21" s="15">
        <v>6.0</v>
      </c>
      <c r="AP21" s="13">
        <f t="shared" si="17"/>
        <v>104</v>
      </c>
      <c r="AQ21" s="13">
        <f t="shared" si="18"/>
        <v>83.87096774</v>
      </c>
      <c r="AR21" s="15">
        <v>4.0</v>
      </c>
      <c r="AS21" s="15">
        <v>4.0</v>
      </c>
      <c r="AT21" s="15">
        <v>4.0</v>
      </c>
      <c r="AU21" s="13">
        <f t="shared" si="19"/>
        <v>116</v>
      </c>
      <c r="AV21" s="13">
        <f t="shared" si="20"/>
        <v>84.67153285</v>
      </c>
      <c r="AW21" s="13">
        <f t="shared" ref="AW21:AY21" si="51">C21+H21+N21+S21+X21+AC21+AH21+AM21</f>
        <v>47</v>
      </c>
      <c r="AX21" s="13">
        <f t="shared" si="51"/>
        <v>11</v>
      </c>
      <c r="AY21" s="13">
        <f t="shared" si="51"/>
        <v>48</v>
      </c>
      <c r="AZ21" s="15">
        <v>3.0</v>
      </c>
      <c r="BA21" s="15">
        <v>4.0</v>
      </c>
      <c r="BB21" s="15">
        <v>6.0</v>
      </c>
      <c r="BC21" s="13">
        <f t="shared" si="22"/>
        <v>129</v>
      </c>
      <c r="BD21" s="13">
        <f t="shared" si="23"/>
        <v>85.43046358</v>
      </c>
      <c r="BE21" s="15">
        <v>9.0</v>
      </c>
      <c r="BF21" s="15">
        <v>4.0</v>
      </c>
      <c r="BG21" s="15">
        <v>11.0</v>
      </c>
      <c r="BH21" s="13">
        <f t="shared" si="24"/>
        <v>153</v>
      </c>
      <c r="BI21" s="13">
        <f t="shared" si="25"/>
        <v>87.42857143</v>
      </c>
      <c r="BJ21" s="15">
        <v>6.0</v>
      </c>
      <c r="BK21" s="15">
        <v>1.0</v>
      </c>
      <c r="BL21" s="15">
        <v>12.0</v>
      </c>
      <c r="BM21" s="13">
        <f t="shared" si="26"/>
        <v>172</v>
      </c>
      <c r="BN21" s="13">
        <f t="shared" si="36"/>
        <v>86</v>
      </c>
      <c r="BO21" s="21">
        <v>4.0</v>
      </c>
      <c r="BP21" s="21">
        <v>2.0</v>
      </c>
      <c r="BQ21" s="21">
        <v>10.0</v>
      </c>
      <c r="BR21" s="5">
        <f t="shared" si="27"/>
        <v>188</v>
      </c>
      <c r="BS21" s="5">
        <f t="shared" si="28"/>
        <v>86.6359447</v>
      </c>
      <c r="BT21" s="21">
        <v>7.0</v>
      </c>
      <c r="BU21" s="21">
        <v>6.0</v>
      </c>
      <c r="BV21" s="21">
        <v>10.0</v>
      </c>
      <c r="BW21" s="5">
        <f t="shared" si="29"/>
        <v>211</v>
      </c>
      <c r="BX21" s="5">
        <f t="shared" si="30"/>
        <v>86.83127572</v>
      </c>
      <c r="BY21" s="21">
        <v>6.0</v>
      </c>
      <c r="BZ21" s="21">
        <v>2.0</v>
      </c>
      <c r="CA21" s="21">
        <v>6.0</v>
      </c>
      <c r="CB21" s="5">
        <f t="shared" si="31"/>
        <v>225</v>
      </c>
      <c r="CC21" s="5">
        <f t="shared" si="32"/>
        <v>87.54863813</v>
      </c>
      <c r="CD21" s="5">
        <f t="shared" si="33"/>
        <v>118</v>
      </c>
      <c r="CE21" s="5">
        <f t="shared" si="34"/>
        <v>107</v>
      </c>
      <c r="CF21" s="5"/>
    </row>
    <row r="22">
      <c r="A22" s="10">
        <v>17.0</v>
      </c>
      <c r="B22" s="8" t="s">
        <v>38</v>
      </c>
      <c r="C22" s="8">
        <v>4.0</v>
      </c>
      <c r="D22" s="8">
        <v>2.0</v>
      </c>
      <c r="E22" s="8">
        <v>6.0</v>
      </c>
      <c r="F22" s="8">
        <f t="shared" si="2"/>
        <v>12</v>
      </c>
      <c r="G22" s="39">
        <f t="shared" si="3"/>
        <v>66.66666667</v>
      </c>
      <c r="H22" s="34">
        <v>8.0</v>
      </c>
      <c r="I22" s="34">
        <v>2.0</v>
      </c>
      <c r="J22" s="34">
        <v>8.0</v>
      </c>
      <c r="K22" s="8">
        <f t="shared" si="4"/>
        <v>18</v>
      </c>
      <c r="L22" s="8">
        <f t="shared" si="5"/>
        <v>30</v>
      </c>
      <c r="M22" s="8">
        <f t="shared" si="6"/>
        <v>83.33333333</v>
      </c>
      <c r="N22" s="10">
        <v>3.0</v>
      </c>
      <c r="O22" s="8">
        <v>1.0</v>
      </c>
      <c r="P22" s="8">
        <v>2.0</v>
      </c>
      <c r="Q22" s="8">
        <f t="shared" si="7"/>
        <v>36</v>
      </c>
      <c r="R22" s="8">
        <f t="shared" si="8"/>
        <v>78.26086957</v>
      </c>
      <c r="S22" s="33">
        <v>8.0</v>
      </c>
      <c r="T22" s="34">
        <v>1.0</v>
      </c>
      <c r="U22" s="34">
        <v>2.0</v>
      </c>
      <c r="V22" s="8">
        <f t="shared" si="9"/>
        <v>47</v>
      </c>
      <c r="W22" s="8">
        <f t="shared" si="10"/>
        <v>74.6031746</v>
      </c>
      <c r="X22" s="15">
        <v>7.0</v>
      </c>
      <c r="Y22" s="15">
        <v>3.0</v>
      </c>
      <c r="Z22" s="15">
        <v>8.0</v>
      </c>
      <c r="AA22" s="13">
        <f t="shared" si="11"/>
        <v>65</v>
      </c>
      <c r="AB22" s="13">
        <f t="shared" si="12"/>
        <v>77.38095238</v>
      </c>
      <c r="AC22" s="15">
        <v>7.0</v>
      </c>
      <c r="AD22" s="15">
        <v>2.0</v>
      </c>
      <c r="AE22" s="15">
        <v>8.0</v>
      </c>
      <c r="AF22" s="13">
        <f t="shared" si="39"/>
        <v>82</v>
      </c>
      <c r="AG22" s="13">
        <f t="shared" si="14"/>
        <v>80.39215686</v>
      </c>
      <c r="AH22" s="15">
        <v>1.0</v>
      </c>
      <c r="AI22" s="15">
        <v>1.0</v>
      </c>
      <c r="AJ22" s="15">
        <v>0.0</v>
      </c>
      <c r="AK22" s="15">
        <f t="shared" si="15"/>
        <v>84</v>
      </c>
      <c r="AL22" s="41">
        <f t="shared" si="16"/>
        <v>72.4137931</v>
      </c>
      <c r="AM22" s="15">
        <v>2.0</v>
      </c>
      <c r="AN22" s="15">
        <v>0.0</v>
      </c>
      <c r="AO22" s="15">
        <v>4.0</v>
      </c>
      <c r="AP22" s="13">
        <f t="shared" si="17"/>
        <v>90</v>
      </c>
      <c r="AQ22" s="41">
        <f t="shared" si="18"/>
        <v>72.58064516</v>
      </c>
      <c r="AR22" s="15">
        <v>4.0</v>
      </c>
      <c r="AS22" s="15">
        <v>5.0</v>
      </c>
      <c r="AT22" s="15">
        <v>4.0</v>
      </c>
      <c r="AU22" s="13">
        <f t="shared" si="19"/>
        <v>103</v>
      </c>
      <c r="AV22" s="41">
        <f t="shared" si="20"/>
        <v>75.18248175</v>
      </c>
      <c r="AW22" s="13">
        <f t="shared" ref="AW22:AY22" si="52">C22+H22+N22+S22+X22+AC22+AH22+AM22</f>
        <v>40</v>
      </c>
      <c r="AX22" s="13">
        <f t="shared" si="52"/>
        <v>12</v>
      </c>
      <c r="AY22" s="13">
        <f t="shared" si="52"/>
        <v>38</v>
      </c>
      <c r="AZ22" s="15">
        <v>2.0</v>
      </c>
      <c r="BA22" s="15">
        <v>1.0</v>
      </c>
      <c r="BB22" s="15">
        <v>6.0</v>
      </c>
      <c r="BC22" s="13">
        <f t="shared" si="22"/>
        <v>112</v>
      </c>
      <c r="BD22" s="41">
        <f t="shared" si="23"/>
        <v>74.17218543</v>
      </c>
      <c r="BE22" s="15">
        <v>5.0</v>
      </c>
      <c r="BF22" s="15">
        <v>4.0</v>
      </c>
      <c r="BG22" s="15">
        <v>6.0</v>
      </c>
      <c r="BH22" s="13">
        <f t="shared" si="24"/>
        <v>127</v>
      </c>
      <c r="BI22" s="41">
        <f t="shared" si="25"/>
        <v>72.57142857</v>
      </c>
      <c r="BJ22" s="15">
        <v>4.0</v>
      </c>
      <c r="BK22" s="15">
        <v>4.0</v>
      </c>
      <c r="BL22" s="15">
        <v>4.0</v>
      </c>
      <c r="BM22" s="13">
        <f t="shared" si="26"/>
        <v>139</v>
      </c>
      <c r="BN22" s="41">
        <f t="shared" si="36"/>
        <v>69.5</v>
      </c>
      <c r="BO22" s="43">
        <v>2.0</v>
      </c>
      <c r="BP22" s="43">
        <v>2.0</v>
      </c>
      <c r="BQ22" s="43">
        <v>8.0</v>
      </c>
      <c r="BR22" s="5">
        <f t="shared" si="27"/>
        <v>151</v>
      </c>
      <c r="BS22" s="44">
        <f t="shared" si="28"/>
        <v>69.58525346</v>
      </c>
      <c r="BT22" s="43">
        <v>6.0</v>
      </c>
      <c r="BU22" s="43">
        <v>5.0</v>
      </c>
      <c r="BV22" s="43">
        <v>10.0</v>
      </c>
      <c r="BW22" s="5">
        <f t="shared" si="29"/>
        <v>172</v>
      </c>
      <c r="BX22" s="5">
        <f t="shared" si="30"/>
        <v>70.781893</v>
      </c>
      <c r="BY22" s="43">
        <v>6.0</v>
      </c>
      <c r="BZ22" s="43">
        <v>2.0</v>
      </c>
      <c r="CA22" s="43">
        <v>6.0</v>
      </c>
      <c r="CB22" s="5">
        <f t="shared" si="31"/>
        <v>186</v>
      </c>
      <c r="CC22" s="5">
        <f t="shared" si="32"/>
        <v>72.37354086</v>
      </c>
      <c r="CD22" s="5">
        <f t="shared" si="33"/>
        <v>104</v>
      </c>
      <c r="CE22" s="5">
        <f t="shared" si="34"/>
        <v>82</v>
      </c>
      <c r="CF22" s="44"/>
    </row>
    <row r="23">
      <c r="A23" s="10">
        <v>18.0</v>
      </c>
      <c r="B23" s="8" t="s">
        <v>39</v>
      </c>
      <c r="C23" s="8">
        <v>4.0</v>
      </c>
      <c r="D23" s="8">
        <v>3.0</v>
      </c>
      <c r="E23" s="8">
        <v>10.0</v>
      </c>
      <c r="F23" s="8">
        <f t="shared" si="2"/>
        <v>17</v>
      </c>
      <c r="G23" s="8">
        <f t="shared" si="3"/>
        <v>94.44444444</v>
      </c>
      <c r="H23" s="34">
        <v>8.0</v>
      </c>
      <c r="I23" s="34">
        <v>2.0</v>
      </c>
      <c r="J23" s="34">
        <v>8.0</v>
      </c>
      <c r="K23" s="8">
        <f t="shared" si="4"/>
        <v>18</v>
      </c>
      <c r="L23" s="8">
        <f t="shared" si="5"/>
        <v>35</v>
      </c>
      <c r="M23" s="8">
        <f t="shared" si="6"/>
        <v>97.22222222</v>
      </c>
      <c r="N23" s="10">
        <v>5.0</v>
      </c>
      <c r="O23" s="8">
        <v>1.0</v>
      </c>
      <c r="P23" s="8">
        <v>4.0</v>
      </c>
      <c r="Q23" s="8">
        <f t="shared" si="7"/>
        <v>45</v>
      </c>
      <c r="R23" s="8">
        <f t="shared" si="8"/>
        <v>97.82608696</v>
      </c>
      <c r="S23" s="33">
        <v>10.0</v>
      </c>
      <c r="T23" s="34">
        <v>1.0</v>
      </c>
      <c r="U23" s="34">
        <v>6.0</v>
      </c>
      <c r="V23" s="8">
        <f t="shared" si="9"/>
        <v>62</v>
      </c>
      <c r="W23" s="8">
        <f t="shared" si="10"/>
        <v>98.41269841</v>
      </c>
      <c r="X23" s="15">
        <v>5.0</v>
      </c>
      <c r="Y23" s="15">
        <v>3.0</v>
      </c>
      <c r="Z23" s="15">
        <v>6.0</v>
      </c>
      <c r="AA23" s="13">
        <f t="shared" si="11"/>
        <v>76</v>
      </c>
      <c r="AB23" s="13">
        <f t="shared" si="12"/>
        <v>90.47619048</v>
      </c>
      <c r="AC23" s="15">
        <v>7.0</v>
      </c>
      <c r="AD23" s="15">
        <v>2.0</v>
      </c>
      <c r="AE23" s="15">
        <v>8.0</v>
      </c>
      <c r="AF23" s="13">
        <f t="shared" si="39"/>
        <v>93</v>
      </c>
      <c r="AG23" s="13">
        <f t="shared" si="14"/>
        <v>91.17647059</v>
      </c>
      <c r="AH23" s="15">
        <v>6.0</v>
      </c>
      <c r="AI23" s="15">
        <v>1.0</v>
      </c>
      <c r="AJ23" s="15">
        <v>6.0</v>
      </c>
      <c r="AK23" s="15">
        <f t="shared" si="15"/>
        <v>106</v>
      </c>
      <c r="AL23" s="13">
        <f t="shared" si="16"/>
        <v>91.37931034</v>
      </c>
      <c r="AM23" s="15">
        <v>2.0</v>
      </c>
      <c r="AN23" s="15">
        <v>0.0</v>
      </c>
      <c r="AO23" s="15">
        <v>4.0</v>
      </c>
      <c r="AP23" s="13">
        <f t="shared" si="17"/>
        <v>112</v>
      </c>
      <c r="AQ23" s="13">
        <f t="shared" si="18"/>
        <v>90.32258065</v>
      </c>
      <c r="AR23" s="15">
        <v>4.0</v>
      </c>
      <c r="AS23" s="15">
        <v>5.0</v>
      </c>
      <c r="AT23" s="15">
        <v>4.0</v>
      </c>
      <c r="AU23" s="13">
        <f t="shared" si="19"/>
        <v>125</v>
      </c>
      <c r="AV23" s="13">
        <f t="shared" si="20"/>
        <v>91.24087591</v>
      </c>
      <c r="AW23" s="13">
        <f t="shared" ref="AW23:AY23" si="53">C23+H23+N23+S23+X23+AC23+AH23+AM23</f>
        <v>47</v>
      </c>
      <c r="AX23" s="13">
        <f t="shared" si="53"/>
        <v>13</v>
      </c>
      <c r="AY23" s="13">
        <f t="shared" si="53"/>
        <v>52</v>
      </c>
      <c r="AZ23" s="15">
        <v>3.0</v>
      </c>
      <c r="BA23" s="15">
        <v>5.0</v>
      </c>
      <c r="BB23" s="15">
        <v>6.0</v>
      </c>
      <c r="BC23" s="13">
        <f t="shared" si="22"/>
        <v>139</v>
      </c>
      <c r="BD23" s="13">
        <f t="shared" si="23"/>
        <v>92.05298013</v>
      </c>
      <c r="BE23" s="15">
        <v>6.0</v>
      </c>
      <c r="BF23" s="15">
        <v>3.0</v>
      </c>
      <c r="BG23" s="15">
        <v>8.0</v>
      </c>
      <c r="BH23" s="13">
        <f t="shared" si="24"/>
        <v>156</v>
      </c>
      <c r="BI23" s="13">
        <f t="shared" si="25"/>
        <v>89.14285714</v>
      </c>
      <c r="BJ23" s="15">
        <v>6.0</v>
      </c>
      <c r="BK23" s="15">
        <v>3.0</v>
      </c>
      <c r="BL23" s="15">
        <v>14.0</v>
      </c>
      <c r="BM23" s="13">
        <f t="shared" si="26"/>
        <v>179</v>
      </c>
      <c r="BN23" s="13">
        <f t="shared" si="36"/>
        <v>89.5</v>
      </c>
      <c r="BO23" s="21">
        <v>4.0</v>
      </c>
      <c r="BP23" s="21">
        <v>2.0</v>
      </c>
      <c r="BQ23" s="21">
        <v>8.0</v>
      </c>
      <c r="BR23" s="5">
        <f t="shared" si="27"/>
        <v>193</v>
      </c>
      <c r="BS23" s="5">
        <f t="shared" si="28"/>
        <v>88.94009217</v>
      </c>
      <c r="BT23" s="21">
        <v>8.0</v>
      </c>
      <c r="BU23" s="21">
        <v>6.0</v>
      </c>
      <c r="BV23" s="21">
        <v>12.0</v>
      </c>
      <c r="BW23" s="5">
        <f t="shared" si="29"/>
        <v>219</v>
      </c>
      <c r="BX23" s="5">
        <f t="shared" si="30"/>
        <v>90.12345679</v>
      </c>
      <c r="BY23" s="21">
        <v>6.0</v>
      </c>
      <c r="BZ23" s="21">
        <v>1.0</v>
      </c>
      <c r="CA23" s="21">
        <v>4.0</v>
      </c>
      <c r="CB23" s="5">
        <f t="shared" si="31"/>
        <v>230</v>
      </c>
      <c r="CC23" s="5">
        <f t="shared" si="32"/>
        <v>89.49416342</v>
      </c>
      <c r="CD23" s="5">
        <f t="shared" si="33"/>
        <v>122</v>
      </c>
      <c r="CE23" s="5">
        <f t="shared" si="34"/>
        <v>108</v>
      </c>
      <c r="CF23" s="5"/>
    </row>
    <row r="24">
      <c r="A24" s="10">
        <v>19.0</v>
      </c>
      <c r="B24" s="8" t="s">
        <v>40</v>
      </c>
      <c r="C24" s="8">
        <v>5.0</v>
      </c>
      <c r="D24" s="8">
        <v>3.0</v>
      </c>
      <c r="E24" s="8">
        <v>10.0</v>
      </c>
      <c r="F24" s="8">
        <f t="shared" si="2"/>
        <v>18</v>
      </c>
      <c r="G24" s="8">
        <f t="shared" si="3"/>
        <v>100</v>
      </c>
      <c r="H24" s="34">
        <v>6.0</v>
      </c>
      <c r="I24" s="34">
        <v>1.0</v>
      </c>
      <c r="J24" s="34">
        <v>7.0</v>
      </c>
      <c r="K24" s="8">
        <f t="shared" si="4"/>
        <v>14</v>
      </c>
      <c r="L24" s="8">
        <f t="shared" si="5"/>
        <v>32</v>
      </c>
      <c r="M24" s="8">
        <f t="shared" si="6"/>
        <v>88.88888889</v>
      </c>
      <c r="N24" s="10">
        <v>4.0</v>
      </c>
      <c r="O24" s="8">
        <v>0.0</v>
      </c>
      <c r="P24" s="8">
        <v>4.0</v>
      </c>
      <c r="Q24" s="8">
        <f t="shared" si="7"/>
        <v>40</v>
      </c>
      <c r="R24" s="8">
        <f t="shared" si="8"/>
        <v>86.95652174</v>
      </c>
      <c r="S24" s="21">
        <v>0.0</v>
      </c>
      <c r="T24" s="34">
        <v>0.0</v>
      </c>
      <c r="U24" s="34">
        <v>0.0</v>
      </c>
      <c r="V24" s="8">
        <f t="shared" si="9"/>
        <v>40</v>
      </c>
      <c r="W24" s="8">
        <f t="shared" si="10"/>
        <v>63.49206349</v>
      </c>
      <c r="X24" s="15">
        <v>0.0</v>
      </c>
      <c r="Y24" s="15">
        <v>0.0</v>
      </c>
      <c r="Z24" s="15">
        <v>0.0</v>
      </c>
      <c r="AA24" s="13">
        <f t="shared" si="11"/>
        <v>40</v>
      </c>
      <c r="AB24" s="13">
        <f t="shared" si="12"/>
        <v>47.61904762</v>
      </c>
      <c r="AC24" s="15">
        <v>3.0</v>
      </c>
      <c r="AD24" s="15">
        <v>0.0</v>
      </c>
      <c r="AE24" s="15">
        <v>4.0</v>
      </c>
      <c r="AF24" s="13">
        <f t="shared" si="39"/>
        <v>47</v>
      </c>
      <c r="AG24" s="41">
        <f t="shared" si="14"/>
        <v>46.07843137</v>
      </c>
      <c r="AH24" s="15">
        <v>4.0</v>
      </c>
      <c r="AI24" s="15">
        <v>1.0</v>
      </c>
      <c r="AJ24" s="15">
        <v>2.0</v>
      </c>
      <c r="AK24" s="15">
        <f t="shared" si="15"/>
        <v>54</v>
      </c>
      <c r="AL24" s="41">
        <f t="shared" si="16"/>
        <v>46.55172414</v>
      </c>
      <c r="AM24" s="15">
        <v>2.0</v>
      </c>
      <c r="AN24" s="15">
        <v>0.0</v>
      </c>
      <c r="AO24" s="15">
        <v>4.0</v>
      </c>
      <c r="AP24" s="13">
        <f t="shared" si="17"/>
        <v>62</v>
      </c>
      <c r="AQ24" s="118">
        <f t="shared" si="18"/>
        <v>50</v>
      </c>
      <c r="AR24" s="15">
        <v>3.0</v>
      </c>
      <c r="AS24" s="15">
        <v>4.0</v>
      </c>
      <c r="AT24" s="15">
        <v>2.0</v>
      </c>
      <c r="AU24" s="13">
        <f t="shared" si="19"/>
        <v>71</v>
      </c>
      <c r="AV24" s="118">
        <f t="shared" si="20"/>
        <v>51.82481752</v>
      </c>
      <c r="AW24" s="13">
        <f t="shared" ref="AW24:AY24" si="54">C24+H24+N24+S24+X24+AC24+AH24+AM24</f>
        <v>24</v>
      </c>
      <c r="AX24" s="13">
        <f t="shared" si="54"/>
        <v>5</v>
      </c>
      <c r="AY24" s="13">
        <f t="shared" si="54"/>
        <v>31</v>
      </c>
      <c r="AZ24" s="15">
        <v>1.0</v>
      </c>
      <c r="BA24" s="15">
        <v>1.0</v>
      </c>
      <c r="BB24" s="15">
        <v>6.0</v>
      </c>
      <c r="BC24" s="13">
        <f t="shared" si="22"/>
        <v>79</v>
      </c>
      <c r="BD24" s="118">
        <f t="shared" si="23"/>
        <v>52.31788079</v>
      </c>
      <c r="BE24" s="15">
        <v>6.0</v>
      </c>
      <c r="BF24" s="15">
        <v>4.0</v>
      </c>
      <c r="BG24" s="15">
        <v>8.0</v>
      </c>
      <c r="BH24" s="13">
        <f t="shared" si="24"/>
        <v>97</v>
      </c>
      <c r="BI24" s="119">
        <f t="shared" si="25"/>
        <v>55.42857143</v>
      </c>
      <c r="BJ24" s="15">
        <v>4.0</v>
      </c>
      <c r="BK24" s="15">
        <v>3.0</v>
      </c>
      <c r="BL24" s="15">
        <v>14.0</v>
      </c>
      <c r="BM24" s="13">
        <f t="shared" si="26"/>
        <v>118</v>
      </c>
      <c r="BN24" s="118">
        <f t="shared" si="36"/>
        <v>59</v>
      </c>
      <c r="BO24" s="120">
        <v>3.0</v>
      </c>
      <c r="BP24" s="120">
        <v>2.0</v>
      </c>
      <c r="BQ24" s="120">
        <v>6.0</v>
      </c>
      <c r="BR24" s="5">
        <f t="shared" si="27"/>
        <v>129</v>
      </c>
      <c r="BS24" s="121">
        <f t="shared" si="28"/>
        <v>59.44700461</v>
      </c>
      <c r="BT24" s="120">
        <v>7.0</v>
      </c>
      <c r="BU24" s="120">
        <v>5.0</v>
      </c>
      <c r="BV24" s="120">
        <v>12.0</v>
      </c>
      <c r="BW24" s="5">
        <f t="shared" si="29"/>
        <v>153</v>
      </c>
      <c r="BX24" s="5">
        <f t="shared" si="30"/>
        <v>62.96296296</v>
      </c>
      <c r="BY24" s="120">
        <v>6.0</v>
      </c>
      <c r="BZ24" s="120">
        <v>2.0</v>
      </c>
      <c r="CA24" s="120">
        <v>6.0</v>
      </c>
      <c r="CB24" s="5">
        <f t="shared" si="31"/>
        <v>167</v>
      </c>
      <c r="CC24" s="5">
        <f t="shared" si="32"/>
        <v>64.98054475</v>
      </c>
      <c r="CD24" s="5">
        <f t="shared" si="33"/>
        <v>82</v>
      </c>
      <c r="CE24" s="5">
        <f t="shared" si="34"/>
        <v>85</v>
      </c>
      <c r="CF24" s="121"/>
    </row>
    <row r="25">
      <c r="A25" s="10">
        <v>20.0</v>
      </c>
      <c r="B25" s="8" t="s">
        <v>41</v>
      </c>
      <c r="C25" s="8">
        <v>5.0</v>
      </c>
      <c r="D25" s="8">
        <v>2.0</v>
      </c>
      <c r="E25" s="8">
        <v>8.0</v>
      </c>
      <c r="F25" s="8">
        <f t="shared" si="2"/>
        <v>15</v>
      </c>
      <c r="G25" s="8">
        <f t="shared" si="3"/>
        <v>83.33333333</v>
      </c>
      <c r="H25" s="34">
        <v>6.0</v>
      </c>
      <c r="I25" s="34">
        <v>1.0</v>
      </c>
      <c r="J25" s="34">
        <v>2.0</v>
      </c>
      <c r="K25" s="8">
        <f t="shared" si="4"/>
        <v>9</v>
      </c>
      <c r="L25" s="8">
        <f t="shared" si="5"/>
        <v>24</v>
      </c>
      <c r="M25" s="8">
        <f t="shared" si="6"/>
        <v>66.66666667</v>
      </c>
      <c r="N25" s="10">
        <v>4.0</v>
      </c>
      <c r="O25" s="8">
        <v>1.0</v>
      </c>
      <c r="P25" s="8">
        <v>2.0</v>
      </c>
      <c r="Q25" s="8">
        <f t="shared" si="7"/>
        <v>31</v>
      </c>
      <c r="R25" s="8">
        <f t="shared" si="8"/>
        <v>67.39130435</v>
      </c>
      <c r="S25" s="33">
        <v>4.0</v>
      </c>
      <c r="T25" s="34">
        <v>1.0</v>
      </c>
      <c r="U25" s="34">
        <v>3.0</v>
      </c>
      <c r="V25" s="8">
        <f t="shared" si="9"/>
        <v>39</v>
      </c>
      <c r="W25" s="8">
        <f t="shared" si="10"/>
        <v>61.9047619</v>
      </c>
      <c r="X25" s="15">
        <v>8.0</v>
      </c>
      <c r="Y25" s="15">
        <v>3.0</v>
      </c>
      <c r="Z25" s="15">
        <v>4.0</v>
      </c>
      <c r="AA25" s="13">
        <f t="shared" si="11"/>
        <v>54</v>
      </c>
      <c r="AB25" s="13">
        <f t="shared" si="12"/>
        <v>64.28571429</v>
      </c>
      <c r="AC25" s="15">
        <v>8.0</v>
      </c>
      <c r="AD25" s="15">
        <v>0.0</v>
      </c>
      <c r="AE25" s="15">
        <v>6.0</v>
      </c>
      <c r="AF25" s="13">
        <f t="shared" si="39"/>
        <v>68</v>
      </c>
      <c r="AG25" s="41">
        <f t="shared" si="14"/>
        <v>66.66666667</v>
      </c>
      <c r="AH25" s="15">
        <v>4.0</v>
      </c>
      <c r="AI25" s="15">
        <v>1.0</v>
      </c>
      <c r="AJ25" s="15">
        <v>6.0</v>
      </c>
      <c r="AK25" s="15">
        <f t="shared" si="15"/>
        <v>79</v>
      </c>
      <c r="AL25" s="41">
        <f t="shared" si="16"/>
        <v>68.10344828</v>
      </c>
      <c r="AM25" s="15">
        <v>2.0</v>
      </c>
      <c r="AN25" s="15">
        <v>0.0</v>
      </c>
      <c r="AO25" s="15">
        <v>6.0</v>
      </c>
      <c r="AP25" s="13">
        <f t="shared" si="17"/>
        <v>87</v>
      </c>
      <c r="AQ25" s="41">
        <f t="shared" si="18"/>
        <v>70.16129032</v>
      </c>
      <c r="AR25" s="15">
        <v>4.0</v>
      </c>
      <c r="AS25" s="15">
        <v>4.0</v>
      </c>
      <c r="AT25" s="15">
        <v>2.0</v>
      </c>
      <c r="AU25" s="13">
        <f t="shared" si="19"/>
        <v>97</v>
      </c>
      <c r="AV25" s="41">
        <f t="shared" si="20"/>
        <v>70.80291971</v>
      </c>
      <c r="AW25" s="13">
        <f t="shared" ref="AW25:AY25" si="55">C25+H25+N25+S25+X25+AC25+AH25+AM25</f>
        <v>41</v>
      </c>
      <c r="AX25" s="13">
        <f t="shared" si="55"/>
        <v>9</v>
      </c>
      <c r="AY25" s="13">
        <f t="shared" si="55"/>
        <v>37</v>
      </c>
      <c r="AZ25" s="15">
        <v>2.0</v>
      </c>
      <c r="BA25" s="15">
        <v>5.0</v>
      </c>
      <c r="BB25" s="15">
        <v>4.0</v>
      </c>
      <c r="BC25" s="13">
        <f t="shared" si="22"/>
        <v>108</v>
      </c>
      <c r="BD25" s="41">
        <f t="shared" si="23"/>
        <v>71.52317881</v>
      </c>
      <c r="BE25" s="15">
        <v>6.0</v>
      </c>
      <c r="BF25" s="15">
        <v>3.0</v>
      </c>
      <c r="BG25" s="15">
        <v>11.0</v>
      </c>
      <c r="BH25" s="13">
        <f t="shared" si="24"/>
        <v>128</v>
      </c>
      <c r="BI25" s="41">
        <f t="shared" si="25"/>
        <v>73.14285714</v>
      </c>
      <c r="BJ25" s="15">
        <v>7.0</v>
      </c>
      <c r="BK25" s="15">
        <v>2.0</v>
      </c>
      <c r="BL25" s="15">
        <v>12.0</v>
      </c>
      <c r="BM25" s="13">
        <f t="shared" si="26"/>
        <v>149</v>
      </c>
      <c r="BN25" s="41">
        <f t="shared" si="36"/>
        <v>74.5</v>
      </c>
      <c r="BO25" s="43">
        <v>4.0</v>
      </c>
      <c r="BP25" s="43">
        <v>3.0</v>
      </c>
      <c r="BQ25" s="43">
        <v>10.0</v>
      </c>
      <c r="BR25" s="5">
        <f t="shared" si="27"/>
        <v>166</v>
      </c>
      <c r="BS25" s="5">
        <f t="shared" si="28"/>
        <v>76.49769585</v>
      </c>
      <c r="BT25" s="43">
        <v>6.0</v>
      </c>
      <c r="BU25" s="43">
        <v>6.0</v>
      </c>
      <c r="BV25" s="43">
        <v>12.0</v>
      </c>
      <c r="BW25" s="5">
        <f t="shared" si="29"/>
        <v>190</v>
      </c>
      <c r="BX25" s="5">
        <f t="shared" si="30"/>
        <v>78.18930041</v>
      </c>
      <c r="BY25" s="43">
        <v>6.0</v>
      </c>
      <c r="BZ25" s="43">
        <v>2.0</v>
      </c>
      <c r="CA25" s="43">
        <v>6.0</v>
      </c>
      <c r="CB25" s="5">
        <f t="shared" si="31"/>
        <v>204</v>
      </c>
      <c r="CC25" s="5">
        <f t="shared" si="32"/>
        <v>79.37743191</v>
      </c>
      <c r="CD25" s="5">
        <f t="shared" si="33"/>
        <v>110</v>
      </c>
      <c r="CE25" s="5">
        <f t="shared" si="34"/>
        <v>94</v>
      </c>
      <c r="CF25" s="44"/>
    </row>
    <row r="26">
      <c r="A26" s="10">
        <v>21.0</v>
      </c>
      <c r="B26" s="8" t="s">
        <v>42</v>
      </c>
      <c r="C26" s="8">
        <v>4.0</v>
      </c>
      <c r="D26" s="8">
        <v>3.0</v>
      </c>
      <c r="E26" s="8">
        <v>10.0</v>
      </c>
      <c r="F26" s="8">
        <f t="shared" si="2"/>
        <v>17</v>
      </c>
      <c r="G26" s="8">
        <f t="shared" si="3"/>
        <v>94.44444444</v>
      </c>
      <c r="H26" s="34">
        <v>7.0</v>
      </c>
      <c r="I26" s="34">
        <v>0.0</v>
      </c>
      <c r="J26" s="34">
        <v>8.0</v>
      </c>
      <c r="K26" s="8">
        <f t="shared" si="4"/>
        <v>15</v>
      </c>
      <c r="L26" s="8">
        <f t="shared" si="5"/>
        <v>32</v>
      </c>
      <c r="M26" s="8">
        <f t="shared" si="6"/>
        <v>88.88888889</v>
      </c>
      <c r="N26" s="10">
        <v>5.0</v>
      </c>
      <c r="O26" s="8">
        <v>0.0</v>
      </c>
      <c r="P26" s="8">
        <v>2.0</v>
      </c>
      <c r="Q26" s="8">
        <f t="shared" si="7"/>
        <v>39</v>
      </c>
      <c r="R26" s="8">
        <f t="shared" si="8"/>
        <v>84.7826087</v>
      </c>
      <c r="S26" s="33">
        <v>7.0</v>
      </c>
      <c r="T26" s="34">
        <v>1.0</v>
      </c>
      <c r="U26" s="34">
        <v>4.0</v>
      </c>
      <c r="V26" s="8">
        <f t="shared" si="9"/>
        <v>51</v>
      </c>
      <c r="W26" s="8">
        <f t="shared" si="10"/>
        <v>80.95238095</v>
      </c>
      <c r="X26" s="15">
        <v>9.0</v>
      </c>
      <c r="Y26" s="15">
        <v>3.0</v>
      </c>
      <c r="Z26" s="15">
        <v>6.0</v>
      </c>
      <c r="AA26" s="13">
        <f t="shared" si="11"/>
        <v>69</v>
      </c>
      <c r="AB26" s="13">
        <f t="shared" si="12"/>
        <v>82.14285714</v>
      </c>
      <c r="AC26" s="15">
        <v>7.0</v>
      </c>
      <c r="AD26" s="15">
        <v>2.0</v>
      </c>
      <c r="AE26" s="15">
        <v>8.0</v>
      </c>
      <c r="AF26" s="13">
        <f t="shared" si="39"/>
        <v>86</v>
      </c>
      <c r="AG26" s="13">
        <f t="shared" si="14"/>
        <v>84.31372549</v>
      </c>
      <c r="AH26" s="15">
        <v>5.0</v>
      </c>
      <c r="AI26" s="15">
        <v>1.0</v>
      </c>
      <c r="AJ26" s="15">
        <v>4.0</v>
      </c>
      <c r="AK26" s="15">
        <f t="shared" si="15"/>
        <v>96</v>
      </c>
      <c r="AL26" s="13">
        <f t="shared" si="16"/>
        <v>82.75862069</v>
      </c>
      <c r="AM26" s="15">
        <v>2.0</v>
      </c>
      <c r="AN26" s="15">
        <v>0.0</v>
      </c>
      <c r="AO26" s="15">
        <v>6.0</v>
      </c>
      <c r="AP26" s="13">
        <f t="shared" si="17"/>
        <v>102</v>
      </c>
      <c r="AQ26" s="13">
        <f t="shared" si="18"/>
        <v>82.25806452</v>
      </c>
      <c r="AR26" s="15">
        <v>3.0</v>
      </c>
      <c r="AS26" s="15">
        <v>4.0</v>
      </c>
      <c r="AT26" s="15">
        <v>2.0</v>
      </c>
      <c r="AU26" s="13">
        <f t="shared" si="19"/>
        <v>111</v>
      </c>
      <c r="AV26" s="13">
        <f t="shared" si="20"/>
        <v>81.02189781</v>
      </c>
      <c r="AW26" s="13">
        <f t="shared" ref="AW26:AY26" si="56">C26+H26+N26+S26+X26+AC26+AH26+AM26</f>
        <v>46</v>
      </c>
      <c r="AX26" s="13">
        <f t="shared" si="56"/>
        <v>10</v>
      </c>
      <c r="AY26" s="13">
        <f t="shared" si="56"/>
        <v>48</v>
      </c>
      <c r="AZ26" s="15">
        <v>3.0</v>
      </c>
      <c r="BA26" s="15">
        <v>5.0</v>
      </c>
      <c r="BB26" s="15">
        <v>4.0</v>
      </c>
      <c r="BC26" s="13">
        <f t="shared" si="22"/>
        <v>123</v>
      </c>
      <c r="BD26" s="13">
        <f t="shared" si="23"/>
        <v>81.45695364</v>
      </c>
      <c r="BE26" s="15">
        <v>7.0</v>
      </c>
      <c r="BF26" s="15">
        <v>3.0</v>
      </c>
      <c r="BG26" s="15">
        <v>11.0</v>
      </c>
      <c r="BH26" s="13">
        <f t="shared" si="24"/>
        <v>144</v>
      </c>
      <c r="BI26" s="13">
        <f t="shared" si="25"/>
        <v>82.28571429</v>
      </c>
      <c r="BJ26" s="15">
        <v>3.0</v>
      </c>
      <c r="BK26" s="15">
        <v>3.0</v>
      </c>
      <c r="BL26" s="15">
        <v>10.0</v>
      </c>
      <c r="BM26" s="13">
        <f t="shared" si="26"/>
        <v>160</v>
      </c>
      <c r="BN26" s="13">
        <f t="shared" si="36"/>
        <v>80</v>
      </c>
      <c r="BO26" s="21">
        <v>4.0</v>
      </c>
      <c r="BP26" s="21">
        <v>3.0</v>
      </c>
      <c r="BQ26" s="21">
        <v>10.0</v>
      </c>
      <c r="BR26" s="5">
        <f t="shared" si="27"/>
        <v>177</v>
      </c>
      <c r="BS26" s="5">
        <f t="shared" si="28"/>
        <v>81.56682028</v>
      </c>
      <c r="BT26" s="21">
        <v>8.0</v>
      </c>
      <c r="BU26" s="21">
        <v>6.0</v>
      </c>
      <c r="BV26" s="21">
        <v>12.0</v>
      </c>
      <c r="BW26" s="5">
        <f t="shared" si="29"/>
        <v>203</v>
      </c>
      <c r="BX26" s="5">
        <f t="shared" si="30"/>
        <v>83.53909465</v>
      </c>
      <c r="BY26" s="21">
        <v>6.0</v>
      </c>
      <c r="BZ26" s="21">
        <v>2.0</v>
      </c>
      <c r="CA26" s="21">
        <v>6.0</v>
      </c>
      <c r="CB26" s="5">
        <f t="shared" si="31"/>
        <v>217</v>
      </c>
      <c r="CC26" s="5">
        <f t="shared" si="32"/>
        <v>84.43579767</v>
      </c>
      <c r="CD26" s="5">
        <f t="shared" si="33"/>
        <v>114</v>
      </c>
      <c r="CE26" s="5">
        <f t="shared" si="34"/>
        <v>103</v>
      </c>
      <c r="CF26" s="5"/>
    </row>
    <row r="27">
      <c r="A27" s="10">
        <v>22.0</v>
      </c>
      <c r="B27" s="8" t="s">
        <v>43</v>
      </c>
      <c r="C27" s="8">
        <v>5.0</v>
      </c>
      <c r="D27" s="8">
        <v>3.0</v>
      </c>
      <c r="E27" s="8">
        <v>10.0</v>
      </c>
      <c r="F27" s="8">
        <f t="shared" si="2"/>
        <v>18</v>
      </c>
      <c r="G27" s="8">
        <f t="shared" si="3"/>
        <v>100</v>
      </c>
      <c r="H27" s="34">
        <v>7.0</v>
      </c>
      <c r="I27" s="34">
        <v>2.0</v>
      </c>
      <c r="J27" s="34">
        <v>8.0</v>
      </c>
      <c r="K27" s="8">
        <f t="shared" si="4"/>
        <v>17</v>
      </c>
      <c r="L27" s="8">
        <f t="shared" si="5"/>
        <v>35</v>
      </c>
      <c r="M27" s="8">
        <f t="shared" si="6"/>
        <v>97.22222222</v>
      </c>
      <c r="N27" s="10">
        <v>4.0</v>
      </c>
      <c r="O27" s="8">
        <v>0.0</v>
      </c>
      <c r="P27" s="8">
        <v>2.0</v>
      </c>
      <c r="Q27" s="8">
        <f t="shared" si="7"/>
        <v>41</v>
      </c>
      <c r="R27" s="8">
        <f t="shared" si="8"/>
        <v>89.13043478</v>
      </c>
      <c r="S27" s="33">
        <v>6.0</v>
      </c>
      <c r="T27" s="34">
        <v>1.0</v>
      </c>
      <c r="U27" s="34">
        <v>4.0</v>
      </c>
      <c r="V27" s="8">
        <f t="shared" si="9"/>
        <v>52</v>
      </c>
      <c r="W27" s="8">
        <f t="shared" si="10"/>
        <v>82.53968254</v>
      </c>
      <c r="X27" s="15">
        <v>5.0</v>
      </c>
      <c r="Y27" s="15">
        <v>2.0</v>
      </c>
      <c r="Z27" s="15">
        <v>8.0</v>
      </c>
      <c r="AA27" s="13">
        <f t="shared" si="11"/>
        <v>67</v>
      </c>
      <c r="AB27" s="13">
        <f t="shared" si="12"/>
        <v>79.76190476</v>
      </c>
      <c r="AC27" s="15">
        <v>7.0</v>
      </c>
      <c r="AD27" s="15">
        <v>2.0</v>
      </c>
      <c r="AE27" s="15">
        <v>6.0</v>
      </c>
      <c r="AF27" s="13">
        <f t="shared" si="39"/>
        <v>82</v>
      </c>
      <c r="AG27" s="13">
        <f t="shared" si="14"/>
        <v>80.39215686</v>
      </c>
      <c r="AH27" s="15">
        <v>5.0</v>
      </c>
      <c r="AI27" s="15">
        <v>1.0</v>
      </c>
      <c r="AJ27" s="15">
        <v>4.0</v>
      </c>
      <c r="AK27" s="15">
        <f t="shared" si="15"/>
        <v>92</v>
      </c>
      <c r="AL27" s="13">
        <f t="shared" si="16"/>
        <v>79.31034483</v>
      </c>
      <c r="AM27" s="15">
        <v>2.0</v>
      </c>
      <c r="AN27" s="15">
        <v>0.0</v>
      </c>
      <c r="AO27" s="15">
        <v>4.0</v>
      </c>
      <c r="AP27" s="13">
        <f t="shared" si="17"/>
        <v>98</v>
      </c>
      <c r="AQ27" s="13">
        <f t="shared" si="18"/>
        <v>79.03225806</v>
      </c>
      <c r="AR27" s="15">
        <v>2.0</v>
      </c>
      <c r="AS27" s="15">
        <v>5.0</v>
      </c>
      <c r="AT27" s="15">
        <v>4.0</v>
      </c>
      <c r="AU27" s="13">
        <f t="shared" si="19"/>
        <v>109</v>
      </c>
      <c r="AV27" s="13">
        <f t="shared" si="20"/>
        <v>79.5620438</v>
      </c>
      <c r="AW27" s="13">
        <f t="shared" ref="AW27:AY27" si="57">C27+H27+N27+S27+X27+AC27+AH27+AM27</f>
        <v>41</v>
      </c>
      <c r="AX27" s="13">
        <f t="shared" si="57"/>
        <v>11</v>
      </c>
      <c r="AY27" s="13">
        <f t="shared" si="57"/>
        <v>46</v>
      </c>
      <c r="AZ27" s="15">
        <v>2.0</v>
      </c>
      <c r="BA27" s="15">
        <v>5.0</v>
      </c>
      <c r="BB27" s="15">
        <v>6.0</v>
      </c>
      <c r="BC27" s="13">
        <f t="shared" si="22"/>
        <v>122</v>
      </c>
      <c r="BD27" s="13">
        <f t="shared" si="23"/>
        <v>80.79470199</v>
      </c>
      <c r="BE27" s="15">
        <v>7.0</v>
      </c>
      <c r="BF27" s="15">
        <v>4.0</v>
      </c>
      <c r="BG27" s="15">
        <v>11.0</v>
      </c>
      <c r="BH27" s="13">
        <f t="shared" si="24"/>
        <v>144</v>
      </c>
      <c r="BI27" s="13">
        <f t="shared" si="25"/>
        <v>82.28571429</v>
      </c>
      <c r="BJ27" s="15">
        <v>6.0</v>
      </c>
      <c r="BK27" s="15">
        <v>2.0</v>
      </c>
      <c r="BL27" s="15">
        <v>10.0</v>
      </c>
      <c r="BM27" s="13">
        <f t="shared" si="26"/>
        <v>162</v>
      </c>
      <c r="BN27" s="13">
        <f t="shared" si="36"/>
        <v>81</v>
      </c>
      <c r="BO27" s="21">
        <v>4.0</v>
      </c>
      <c r="BP27" s="21">
        <v>2.0</v>
      </c>
      <c r="BQ27" s="21">
        <v>10.0</v>
      </c>
      <c r="BR27" s="5">
        <f t="shared" si="27"/>
        <v>178</v>
      </c>
      <c r="BS27" s="5">
        <f t="shared" si="28"/>
        <v>82.02764977</v>
      </c>
      <c r="BT27" s="21">
        <v>5.0</v>
      </c>
      <c r="BU27" s="21">
        <v>6.0</v>
      </c>
      <c r="BV27" s="21">
        <v>10.0</v>
      </c>
      <c r="BW27" s="5">
        <f t="shared" si="29"/>
        <v>199</v>
      </c>
      <c r="BX27" s="5">
        <f t="shared" si="30"/>
        <v>81.89300412</v>
      </c>
      <c r="BY27" s="21">
        <v>6.0</v>
      </c>
      <c r="BZ27" s="21">
        <v>2.0</v>
      </c>
      <c r="CA27" s="21">
        <v>6.0</v>
      </c>
      <c r="CB27" s="5">
        <f t="shared" si="31"/>
        <v>213</v>
      </c>
      <c r="CC27" s="5">
        <f t="shared" si="32"/>
        <v>82.87937743</v>
      </c>
      <c r="CD27" s="5">
        <f t="shared" si="33"/>
        <v>110</v>
      </c>
      <c r="CE27" s="5">
        <f t="shared" si="34"/>
        <v>103</v>
      </c>
      <c r="CF27" s="5"/>
    </row>
    <row r="28">
      <c r="A28" s="10">
        <v>23.0</v>
      </c>
      <c r="B28" s="8" t="s">
        <v>44</v>
      </c>
      <c r="C28" s="8">
        <v>5.0</v>
      </c>
      <c r="D28" s="8">
        <v>3.0</v>
      </c>
      <c r="E28" s="8">
        <v>10.0</v>
      </c>
      <c r="F28" s="8">
        <f t="shared" si="2"/>
        <v>18</v>
      </c>
      <c r="G28" s="8">
        <f t="shared" si="3"/>
        <v>100</v>
      </c>
      <c r="H28" s="34">
        <v>6.0</v>
      </c>
      <c r="I28" s="34">
        <v>2.0</v>
      </c>
      <c r="J28" s="34">
        <v>8.0</v>
      </c>
      <c r="K28" s="8">
        <f t="shared" si="4"/>
        <v>16</v>
      </c>
      <c r="L28" s="8">
        <f t="shared" si="5"/>
        <v>34</v>
      </c>
      <c r="M28" s="8">
        <f t="shared" si="6"/>
        <v>94.44444444</v>
      </c>
      <c r="N28" s="10">
        <v>4.0</v>
      </c>
      <c r="O28" s="8">
        <v>1.0</v>
      </c>
      <c r="P28" s="8">
        <v>4.0</v>
      </c>
      <c r="Q28" s="8">
        <f t="shared" si="7"/>
        <v>43</v>
      </c>
      <c r="R28" s="8">
        <f t="shared" si="8"/>
        <v>93.47826087</v>
      </c>
      <c r="S28" s="33">
        <v>7.0</v>
      </c>
      <c r="T28" s="34">
        <v>1.0</v>
      </c>
      <c r="U28" s="34">
        <v>4.0</v>
      </c>
      <c r="V28" s="8">
        <f t="shared" si="9"/>
        <v>55</v>
      </c>
      <c r="W28" s="8">
        <f t="shared" si="10"/>
        <v>87.3015873</v>
      </c>
      <c r="X28" s="15">
        <v>8.0</v>
      </c>
      <c r="Y28" s="15">
        <v>3.0</v>
      </c>
      <c r="Z28" s="15">
        <v>6.0</v>
      </c>
      <c r="AA28" s="13">
        <f t="shared" si="11"/>
        <v>72</v>
      </c>
      <c r="AB28" s="13">
        <f t="shared" si="12"/>
        <v>85.71428571</v>
      </c>
      <c r="AC28" s="15">
        <v>8.0</v>
      </c>
      <c r="AD28" s="15">
        <v>0.0</v>
      </c>
      <c r="AE28" s="15">
        <v>8.0</v>
      </c>
      <c r="AF28" s="13">
        <f t="shared" si="39"/>
        <v>88</v>
      </c>
      <c r="AG28" s="13">
        <f t="shared" si="14"/>
        <v>86.2745098</v>
      </c>
      <c r="AH28" s="15">
        <v>6.0</v>
      </c>
      <c r="AI28" s="15">
        <v>1.0</v>
      </c>
      <c r="AJ28" s="15">
        <v>6.0</v>
      </c>
      <c r="AK28" s="15">
        <f t="shared" si="15"/>
        <v>101</v>
      </c>
      <c r="AL28" s="13">
        <f t="shared" si="16"/>
        <v>87.06896552</v>
      </c>
      <c r="AM28" s="15">
        <v>2.0</v>
      </c>
      <c r="AN28" s="15">
        <v>0.0</v>
      </c>
      <c r="AO28" s="15">
        <v>4.0</v>
      </c>
      <c r="AP28" s="13">
        <f t="shared" si="17"/>
        <v>109</v>
      </c>
      <c r="AQ28" s="13">
        <f t="shared" si="18"/>
        <v>87.90322581</v>
      </c>
      <c r="AR28" s="15">
        <v>4.0</v>
      </c>
      <c r="AS28" s="15">
        <v>5.0</v>
      </c>
      <c r="AT28" s="15">
        <v>4.0</v>
      </c>
      <c r="AU28" s="13">
        <f t="shared" si="19"/>
        <v>122</v>
      </c>
      <c r="AV28" s="13">
        <f t="shared" si="20"/>
        <v>89.05109489</v>
      </c>
      <c r="AW28" s="13">
        <f t="shared" ref="AW28:AY28" si="58">C28+H28+N28+S28+X28+AC28+AH28+AM28</f>
        <v>46</v>
      </c>
      <c r="AX28" s="13">
        <f t="shared" si="58"/>
        <v>11</v>
      </c>
      <c r="AY28" s="13">
        <f t="shared" si="58"/>
        <v>50</v>
      </c>
      <c r="AZ28" s="15">
        <v>2.0</v>
      </c>
      <c r="BA28" s="15">
        <v>4.0</v>
      </c>
      <c r="BB28" s="15">
        <v>6.0</v>
      </c>
      <c r="BC28" s="13">
        <f t="shared" si="22"/>
        <v>134</v>
      </c>
      <c r="BD28" s="13">
        <f t="shared" si="23"/>
        <v>88.74172185</v>
      </c>
      <c r="BE28" s="15">
        <v>7.0</v>
      </c>
      <c r="BF28" s="15">
        <v>3.0</v>
      </c>
      <c r="BG28" s="15">
        <v>8.0</v>
      </c>
      <c r="BH28" s="13">
        <f t="shared" si="24"/>
        <v>152</v>
      </c>
      <c r="BI28" s="13">
        <f t="shared" si="25"/>
        <v>86.85714286</v>
      </c>
      <c r="BJ28" s="15">
        <v>6.0</v>
      </c>
      <c r="BK28" s="15">
        <v>3.0</v>
      </c>
      <c r="BL28" s="15">
        <v>14.0</v>
      </c>
      <c r="BM28" s="13">
        <f t="shared" si="26"/>
        <v>175</v>
      </c>
      <c r="BN28" s="13">
        <f t="shared" si="36"/>
        <v>87.5</v>
      </c>
      <c r="BO28" s="21">
        <v>3.0</v>
      </c>
      <c r="BP28" s="21">
        <v>3.0</v>
      </c>
      <c r="BQ28" s="21">
        <v>8.0</v>
      </c>
      <c r="BR28" s="5">
        <f t="shared" si="27"/>
        <v>189</v>
      </c>
      <c r="BS28" s="5">
        <f t="shared" si="28"/>
        <v>87.09677419</v>
      </c>
      <c r="BT28" s="21">
        <v>5.0</v>
      </c>
      <c r="BU28" s="21">
        <v>6.0</v>
      </c>
      <c r="BV28" s="21">
        <v>12.0</v>
      </c>
      <c r="BW28" s="5">
        <f t="shared" si="29"/>
        <v>212</v>
      </c>
      <c r="BX28" s="5">
        <f t="shared" si="30"/>
        <v>87.24279835</v>
      </c>
      <c r="BY28" s="21">
        <v>6.0</v>
      </c>
      <c r="BZ28" s="21">
        <v>2.0</v>
      </c>
      <c r="CA28" s="21">
        <v>6.0</v>
      </c>
      <c r="CB28" s="5">
        <f t="shared" si="31"/>
        <v>226</v>
      </c>
      <c r="CC28" s="5">
        <f t="shared" si="32"/>
        <v>87.93774319</v>
      </c>
      <c r="CD28" s="5">
        <f t="shared" si="33"/>
        <v>118</v>
      </c>
      <c r="CE28" s="5">
        <f t="shared" si="34"/>
        <v>108</v>
      </c>
      <c r="CF28" s="5"/>
    </row>
    <row r="29">
      <c r="A29" s="10">
        <v>24.0</v>
      </c>
      <c r="B29" s="8" t="s">
        <v>45</v>
      </c>
      <c r="C29" s="8">
        <v>4.0</v>
      </c>
      <c r="D29" s="8">
        <v>2.0</v>
      </c>
      <c r="E29" s="8">
        <v>8.0</v>
      </c>
      <c r="F29" s="8">
        <f t="shared" si="2"/>
        <v>14</v>
      </c>
      <c r="G29" s="8">
        <f t="shared" si="3"/>
        <v>77.77777778</v>
      </c>
      <c r="H29" s="34">
        <v>7.0</v>
      </c>
      <c r="I29" s="34">
        <v>1.0</v>
      </c>
      <c r="J29" s="34">
        <v>8.0</v>
      </c>
      <c r="K29" s="8">
        <f t="shared" si="4"/>
        <v>16</v>
      </c>
      <c r="L29" s="8">
        <f t="shared" si="5"/>
        <v>30</v>
      </c>
      <c r="M29" s="8">
        <f t="shared" si="6"/>
        <v>83.33333333</v>
      </c>
      <c r="N29" s="10">
        <v>5.0</v>
      </c>
      <c r="O29" s="8">
        <v>1.0</v>
      </c>
      <c r="P29" s="8">
        <v>4.0</v>
      </c>
      <c r="Q29" s="8">
        <f t="shared" si="7"/>
        <v>40</v>
      </c>
      <c r="R29" s="8">
        <f t="shared" si="8"/>
        <v>86.95652174</v>
      </c>
      <c r="S29" s="33">
        <v>6.0</v>
      </c>
      <c r="T29" s="34">
        <v>1.0</v>
      </c>
      <c r="U29" s="34">
        <v>4.0</v>
      </c>
      <c r="V29" s="8">
        <f t="shared" si="9"/>
        <v>51</v>
      </c>
      <c r="W29" s="8">
        <f t="shared" si="10"/>
        <v>80.95238095</v>
      </c>
      <c r="X29" s="15">
        <v>10.0</v>
      </c>
      <c r="Y29" s="15">
        <v>3.0</v>
      </c>
      <c r="Z29" s="15">
        <v>8.0</v>
      </c>
      <c r="AA29" s="13">
        <f t="shared" si="11"/>
        <v>72</v>
      </c>
      <c r="AB29" s="13">
        <f t="shared" si="12"/>
        <v>85.71428571</v>
      </c>
      <c r="AC29" s="15">
        <v>8.0</v>
      </c>
      <c r="AD29" s="15">
        <v>2.0</v>
      </c>
      <c r="AE29" s="15">
        <v>8.0</v>
      </c>
      <c r="AF29" s="13">
        <f t="shared" si="39"/>
        <v>90</v>
      </c>
      <c r="AG29" s="13">
        <f t="shared" si="14"/>
        <v>88.23529412</v>
      </c>
      <c r="AH29" s="15">
        <v>5.0</v>
      </c>
      <c r="AI29" s="15">
        <v>1.0</v>
      </c>
      <c r="AJ29" s="15">
        <v>4.0</v>
      </c>
      <c r="AK29" s="15">
        <f t="shared" si="15"/>
        <v>100</v>
      </c>
      <c r="AL29" s="13">
        <f t="shared" si="16"/>
        <v>86.20689655</v>
      </c>
      <c r="AM29" s="15">
        <v>2.0</v>
      </c>
      <c r="AN29" s="15">
        <v>0.0</v>
      </c>
      <c r="AO29" s="15">
        <v>6.0</v>
      </c>
      <c r="AP29" s="13">
        <f t="shared" si="17"/>
        <v>108</v>
      </c>
      <c r="AQ29" s="13">
        <f t="shared" si="18"/>
        <v>87.09677419</v>
      </c>
      <c r="AR29" s="15">
        <v>4.0</v>
      </c>
      <c r="AS29" s="15">
        <v>5.0</v>
      </c>
      <c r="AT29" s="15">
        <v>4.0</v>
      </c>
      <c r="AU29" s="13">
        <f t="shared" si="19"/>
        <v>121</v>
      </c>
      <c r="AV29" s="13">
        <f t="shared" si="20"/>
        <v>88.32116788</v>
      </c>
      <c r="AW29" s="13">
        <f t="shared" ref="AW29:AY29" si="59">C29+H29+N29+S29+X29+AC29+AH29+AM29</f>
        <v>47</v>
      </c>
      <c r="AX29" s="13">
        <f t="shared" si="59"/>
        <v>11</v>
      </c>
      <c r="AY29" s="13">
        <f t="shared" si="59"/>
        <v>50</v>
      </c>
      <c r="AZ29" s="15">
        <v>2.0</v>
      </c>
      <c r="BA29" s="15">
        <v>4.0</v>
      </c>
      <c r="BB29" s="15">
        <v>6.0</v>
      </c>
      <c r="BC29" s="13">
        <f t="shared" si="22"/>
        <v>133</v>
      </c>
      <c r="BD29" s="13">
        <f t="shared" si="23"/>
        <v>88.0794702</v>
      </c>
      <c r="BE29" s="15">
        <v>9.0</v>
      </c>
      <c r="BF29" s="15">
        <v>4.0</v>
      </c>
      <c r="BG29" s="15">
        <v>11.0</v>
      </c>
      <c r="BH29" s="13">
        <f t="shared" si="24"/>
        <v>157</v>
      </c>
      <c r="BI29" s="13">
        <f t="shared" si="25"/>
        <v>89.71428571</v>
      </c>
      <c r="BJ29" s="15">
        <v>7.0</v>
      </c>
      <c r="BK29" s="15">
        <v>3.0</v>
      </c>
      <c r="BL29" s="15">
        <v>8.0</v>
      </c>
      <c r="BM29" s="13">
        <f t="shared" si="26"/>
        <v>175</v>
      </c>
      <c r="BN29" s="13">
        <f t="shared" si="36"/>
        <v>87.5</v>
      </c>
      <c r="BO29" s="21">
        <v>3.0</v>
      </c>
      <c r="BP29" s="21">
        <v>3.0</v>
      </c>
      <c r="BQ29" s="21">
        <v>8.0</v>
      </c>
      <c r="BR29" s="5">
        <f t="shared" si="27"/>
        <v>189</v>
      </c>
      <c r="BS29" s="5">
        <f t="shared" si="28"/>
        <v>87.09677419</v>
      </c>
      <c r="BT29" s="21">
        <v>5.0</v>
      </c>
      <c r="BU29" s="21">
        <v>6.0</v>
      </c>
      <c r="BV29" s="21">
        <v>10.0</v>
      </c>
      <c r="BW29" s="5">
        <f t="shared" si="29"/>
        <v>210</v>
      </c>
      <c r="BX29" s="5">
        <f t="shared" si="30"/>
        <v>86.41975309</v>
      </c>
      <c r="BY29" s="21">
        <v>6.0</v>
      </c>
      <c r="BZ29" s="21">
        <v>2.0</v>
      </c>
      <c r="CA29" s="21">
        <v>6.0</v>
      </c>
      <c r="CB29" s="5">
        <f t="shared" si="31"/>
        <v>224</v>
      </c>
      <c r="CC29" s="5">
        <f t="shared" si="32"/>
        <v>87.15953307</v>
      </c>
      <c r="CD29" s="5">
        <f t="shared" si="33"/>
        <v>121</v>
      </c>
      <c r="CE29" s="5">
        <f t="shared" si="34"/>
        <v>103</v>
      </c>
      <c r="CF29" s="5"/>
    </row>
    <row r="30">
      <c r="A30" s="10">
        <v>25.0</v>
      </c>
      <c r="B30" s="8" t="s">
        <v>46</v>
      </c>
      <c r="C30" s="8">
        <v>5.0</v>
      </c>
      <c r="D30" s="8">
        <v>3.0</v>
      </c>
      <c r="E30" s="8">
        <v>10.0</v>
      </c>
      <c r="F30" s="8">
        <f t="shared" si="2"/>
        <v>18</v>
      </c>
      <c r="G30" s="8">
        <f t="shared" si="3"/>
        <v>100</v>
      </c>
      <c r="H30" s="34">
        <v>8.0</v>
      </c>
      <c r="I30" s="34">
        <v>2.0</v>
      </c>
      <c r="J30" s="34">
        <v>8.0</v>
      </c>
      <c r="K30" s="8">
        <f t="shared" si="4"/>
        <v>18</v>
      </c>
      <c r="L30" s="8">
        <f t="shared" si="5"/>
        <v>36</v>
      </c>
      <c r="M30" s="8">
        <f t="shared" si="6"/>
        <v>100</v>
      </c>
      <c r="N30" s="10">
        <v>5.0</v>
      </c>
      <c r="O30" s="8">
        <v>0.0</v>
      </c>
      <c r="P30" s="8">
        <v>4.0</v>
      </c>
      <c r="Q30" s="8">
        <f t="shared" si="7"/>
        <v>45</v>
      </c>
      <c r="R30" s="8">
        <f t="shared" si="8"/>
        <v>97.82608696</v>
      </c>
      <c r="S30" s="33">
        <v>7.0</v>
      </c>
      <c r="T30" s="34">
        <v>1.0</v>
      </c>
      <c r="U30" s="34">
        <v>4.0</v>
      </c>
      <c r="V30" s="8">
        <f t="shared" si="9"/>
        <v>57</v>
      </c>
      <c r="W30" s="8">
        <f t="shared" si="10"/>
        <v>90.47619048</v>
      </c>
      <c r="X30" s="15">
        <v>9.0</v>
      </c>
      <c r="Y30" s="15">
        <v>2.0</v>
      </c>
      <c r="Z30" s="15">
        <v>8.0</v>
      </c>
      <c r="AA30" s="13">
        <f t="shared" si="11"/>
        <v>76</v>
      </c>
      <c r="AB30" s="13">
        <f t="shared" si="12"/>
        <v>90.47619048</v>
      </c>
      <c r="AC30" s="15">
        <v>8.0</v>
      </c>
      <c r="AD30" s="15">
        <v>2.0</v>
      </c>
      <c r="AE30" s="15">
        <v>6.0</v>
      </c>
      <c r="AF30" s="13">
        <f t="shared" si="39"/>
        <v>92</v>
      </c>
      <c r="AG30" s="13">
        <f t="shared" si="14"/>
        <v>90.19607843</v>
      </c>
      <c r="AH30" s="15">
        <v>6.0</v>
      </c>
      <c r="AI30" s="15">
        <v>1.0</v>
      </c>
      <c r="AJ30" s="15">
        <v>4.0</v>
      </c>
      <c r="AK30" s="15">
        <f t="shared" si="15"/>
        <v>103</v>
      </c>
      <c r="AL30" s="13">
        <f t="shared" si="16"/>
        <v>88.79310345</v>
      </c>
      <c r="AM30" s="15">
        <v>2.0</v>
      </c>
      <c r="AN30" s="15">
        <v>0.0</v>
      </c>
      <c r="AO30" s="15">
        <v>6.0</v>
      </c>
      <c r="AP30" s="13">
        <f t="shared" si="17"/>
        <v>111</v>
      </c>
      <c r="AQ30" s="13">
        <f t="shared" si="18"/>
        <v>89.51612903</v>
      </c>
      <c r="AR30" s="15">
        <v>4.0</v>
      </c>
      <c r="AS30" s="15">
        <v>5.0</v>
      </c>
      <c r="AT30" s="15">
        <v>4.0</v>
      </c>
      <c r="AU30" s="13">
        <f t="shared" si="19"/>
        <v>124</v>
      </c>
      <c r="AV30" s="13">
        <f t="shared" si="20"/>
        <v>90.51094891</v>
      </c>
      <c r="AW30" s="13">
        <f t="shared" ref="AW30:AY30" si="60">C30+H30+N30+S30+X30+AC30+AH30+AM30</f>
        <v>50</v>
      </c>
      <c r="AX30" s="13">
        <f t="shared" si="60"/>
        <v>11</v>
      </c>
      <c r="AY30" s="13">
        <f t="shared" si="60"/>
        <v>50</v>
      </c>
      <c r="AZ30" s="15">
        <v>3.0</v>
      </c>
      <c r="BA30" s="15">
        <v>5.0</v>
      </c>
      <c r="BB30" s="15">
        <v>6.0</v>
      </c>
      <c r="BC30" s="13">
        <f t="shared" si="22"/>
        <v>138</v>
      </c>
      <c r="BD30" s="13">
        <f t="shared" si="23"/>
        <v>91.39072848</v>
      </c>
      <c r="BE30" s="15">
        <v>9.0</v>
      </c>
      <c r="BF30" s="15">
        <v>3.0</v>
      </c>
      <c r="BG30" s="15">
        <v>9.0</v>
      </c>
      <c r="BH30" s="13">
        <f t="shared" si="24"/>
        <v>159</v>
      </c>
      <c r="BI30" s="13">
        <f t="shared" si="25"/>
        <v>90.85714286</v>
      </c>
      <c r="BJ30" s="15">
        <v>7.0</v>
      </c>
      <c r="BK30" s="15">
        <v>3.0</v>
      </c>
      <c r="BL30" s="15">
        <v>10.0</v>
      </c>
      <c r="BM30" s="13">
        <f t="shared" si="26"/>
        <v>179</v>
      </c>
      <c r="BN30" s="13">
        <f t="shared" si="36"/>
        <v>89.5</v>
      </c>
      <c r="BO30" s="21">
        <v>3.0</v>
      </c>
      <c r="BP30" s="21">
        <v>2.0</v>
      </c>
      <c r="BQ30" s="21">
        <v>8.0</v>
      </c>
      <c r="BR30" s="5">
        <f t="shared" si="27"/>
        <v>192</v>
      </c>
      <c r="BS30" s="5">
        <f t="shared" si="28"/>
        <v>88.47926267</v>
      </c>
      <c r="BT30" s="21">
        <v>8.0</v>
      </c>
      <c r="BU30" s="21">
        <v>6.0</v>
      </c>
      <c r="BV30" s="21">
        <v>12.0</v>
      </c>
      <c r="BW30" s="5">
        <f t="shared" si="29"/>
        <v>218</v>
      </c>
      <c r="BX30" s="5">
        <f t="shared" si="30"/>
        <v>89.71193416</v>
      </c>
      <c r="BY30" s="21">
        <v>6.0</v>
      </c>
      <c r="BZ30" s="21">
        <v>2.0</v>
      </c>
      <c r="CA30" s="21">
        <v>6.0</v>
      </c>
      <c r="CB30" s="5">
        <f t="shared" si="31"/>
        <v>232</v>
      </c>
      <c r="CC30" s="5">
        <f t="shared" si="32"/>
        <v>90.27237354</v>
      </c>
      <c r="CD30" s="5">
        <f t="shared" si="33"/>
        <v>127</v>
      </c>
      <c r="CE30" s="5">
        <f t="shared" si="34"/>
        <v>105</v>
      </c>
      <c r="CF30" s="5"/>
    </row>
    <row r="31">
      <c r="A31" s="10">
        <v>26.0</v>
      </c>
      <c r="B31" s="8" t="s">
        <v>47</v>
      </c>
      <c r="C31" s="8">
        <v>5.0</v>
      </c>
      <c r="D31" s="8">
        <v>3.0</v>
      </c>
      <c r="E31" s="8">
        <v>10.0</v>
      </c>
      <c r="F31" s="8">
        <f t="shared" si="2"/>
        <v>18</v>
      </c>
      <c r="G31" s="8">
        <f t="shared" si="3"/>
        <v>100</v>
      </c>
      <c r="H31" s="34">
        <v>8.0</v>
      </c>
      <c r="I31" s="34">
        <v>2.0</v>
      </c>
      <c r="J31" s="34">
        <v>8.0</v>
      </c>
      <c r="K31" s="8">
        <f t="shared" si="4"/>
        <v>18</v>
      </c>
      <c r="L31" s="8">
        <f t="shared" si="5"/>
        <v>36</v>
      </c>
      <c r="M31" s="8">
        <f t="shared" si="6"/>
        <v>100</v>
      </c>
      <c r="N31" s="10">
        <v>5.0</v>
      </c>
      <c r="O31" s="8">
        <v>1.0</v>
      </c>
      <c r="P31" s="8">
        <v>2.0</v>
      </c>
      <c r="Q31" s="8">
        <f t="shared" si="7"/>
        <v>44</v>
      </c>
      <c r="R31" s="8">
        <f t="shared" si="8"/>
        <v>95.65217391</v>
      </c>
      <c r="S31" s="33">
        <v>10.0</v>
      </c>
      <c r="T31" s="34">
        <v>1.0</v>
      </c>
      <c r="U31" s="34">
        <v>4.0</v>
      </c>
      <c r="V31" s="8">
        <f t="shared" si="9"/>
        <v>59</v>
      </c>
      <c r="W31" s="8">
        <f t="shared" si="10"/>
        <v>93.65079365</v>
      </c>
      <c r="X31" s="15">
        <v>10.0</v>
      </c>
      <c r="Y31" s="15">
        <v>3.0</v>
      </c>
      <c r="Z31" s="15">
        <v>8.0</v>
      </c>
      <c r="AA31" s="13">
        <f t="shared" si="11"/>
        <v>80</v>
      </c>
      <c r="AB31" s="13">
        <f t="shared" si="12"/>
        <v>95.23809524</v>
      </c>
      <c r="AC31" s="15">
        <v>8.0</v>
      </c>
      <c r="AD31" s="15">
        <v>2.0</v>
      </c>
      <c r="AE31" s="15">
        <v>8.0</v>
      </c>
      <c r="AF31" s="13">
        <f t="shared" si="39"/>
        <v>98</v>
      </c>
      <c r="AG31" s="13">
        <f t="shared" si="14"/>
        <v>96.07843137</v>
      </c>
      <c r="AH31" s="15">
        <v>7.0</v>
      </c>
      <c r="AI31" s="15">
        <v>1.0</v>
      </c>
      <c r="AJ31" s="15">
        <v>4.0</v>
      </c>
      <c r="AK31" s="15">
        <f t="shared" si="15"/>
        <v>110</v>
      </c>
      <c r="AL31" s="13">
        <f t="shared" si="16"/>
        <v>94.82758621</v>
      </c>
      <c r="AM31" s="15">
        <v>2.0</v>
      </c>
      <c r="AN31" s="15">
        <v>0.0</v>
      </c>
      <c r="AO31" s="15">
        <v>6.0</v>
      </c>
      <c r="AP31" s="13">
        <f t="shared" si="17"/>
        <v>118</v>
      </c>
      <c r="AQ31" s="13">
        <f t="shared" si="18"/>
        <v>95.16129032</v>
      </c>
      <c r="AR31" s="15">
        <v>4.0</v>
      </c>
      <c r="AS31" s="15">
        <v>5.0</v>
      </c>
      <c r="AT31" s="15">
        <v>4.0</v>
      </c>
      <c r="AU31" s="13">
        <f t="shared" si="19"/>
        <v>131</v>
      </c>
      <c r="AV31" s="13">
        <f t="shared" si="20"/>
        <v>95.62043796</v>
      </c>
      <c r="AW31" s="13">
        <f t="shared" ref="AW31:AY31" si="61">C31+H31+N31+S31+X31+AC31+AH31+AM31</f>
        <v>55</v>
      </c>
      <c r="AX31" s="13">
        <f t="shared" si="61"/>
        <v>13</v>
      </c>
      <c r="AY31" s="13">
        <f t="shared" si="61"/>
        <v>50</v>
      </c>
      <c r="AZ31" s="15">
        <v>3.0</v>
      </c>
      <c r="BA31" s="15">
        <v>5.0</v>
      </c>
      <c r="BB31" s="15">
        <v>6.0</v>
      </c>
      <c r="BC31" s="13">
        <f t="shared" si="22"/>
        <v>145</v>
      </c>
      <c r="BD31" s="13">
        <f t="shared" si="23"/>
        <v>96.02649007</v>
      </c>
      <c r="BE31" s="15">
        <v>8.0</v>
      </c>
      <c r="BF31" s="15">
        <v>4.0</v>
      </c>
      <c r="BG31" s="15">
        <v>11.0</v>
      </c>
      <c r="BH31" s="13">
        <f t="shared" si="24"/>
        <v>168</v>
      </c>
      <c r="BI31" s="13">
        <f t="shared" si="25"/>
        <v>96</v>
      </c>
      <c r="BJ31" s="15">
        <v>7.0</v>
      </c>
      <c r="BK31" s="15">
        <v>3.0</v>
      </c>
      <c r="BL31" s="15">
        <v>12.0</v>
      </c>
      <c r="BM31" s="13">
        <f t="shared" si="26"/>
        <v>190</v>
      </c>
      <c r="BN31" s="13">
        <f t="shared" si="36"/>
        <v>95</v>
      </c>
      <c r="BO31" s="21">
        <v>4.0</v>
      </c>
      <c r="BP31" s="21">
        <v>2.0</v>
      </c>
      <c r="BQ31" s="21">
        <v>10.0</v>
      </c>
      <c r="BR31" s="5">
        <f t="shared" si="27"/>
        <v>206</v>
      </c>
      <c r="BS31" s="5">
        <f t="shared" si="28"/>
        <v>94.93087558</v>
      </c>
      <c r="BT31" s="21">
        <v>8.0</v>
      </c>
      <c r="BU31" s="21">
        <v>6.0</v>
      </c>
      <c r="BV31" s="21">
        <v>12.0</v>
      </c>
      <c r="BW31" s="5">
        <f t="shared" si="29"/>
        <v>232</v>
      </c>
      <c r="BX31" s="5">
        <f t="shared" si="30"/>
        <v>95.47325103</v>
      </c>
      <c r="BY31" s="21">
        <v>5.0</v>
      </c>
      <c r="BZ31" s="21">
        <v>2.0</v>
      </c>
      <c r="CA31" s="21">
        <v>6.0</v>
      </c>
      <c r="CB31" s="5">
        <f t="shared" si="31"/>
        <v>245</v>
      </c>
      <c r="CC31" s="5">
        <f t="shared" si="32"/>
        <v>95.3307393</v>
      </c>
      <c r="CD31" s="5">
        <f t="shared" si="33"/>
        <v>134</v>
      </c>
      <c r="CE31" s="5">
        <f t="shared" si="34"/>
        <v>111</v>
      </c>
      <c r="CF31" s="5"/>
    </row>
    <row r="32">
      <c r="A32" s="10">
        <v>27.0</v>
      </c>
      <c r="B32" s="8" t="s">
        <v>48</v>
      </c>
      <c r="C32" s="8">
        <v>5.0</v>
      </c>
      <c r="D32" s="8">
        <v>2.0</v>
      </c>
      <c r="E32" s="8">
        <v>6.0</v>
      </c>
      <c r="F32" s="8">
        <f t="shared" si="2"/>
        <v>13</v>
      </c>
      <c r="G32" s="39">
        <f t="shared" si="3"/>
        <v>72.22222222</v>
      </c>
      <c r="H32" s="34">
        <v>8.0</v>
      </c>
      <c r="I32" s="34">
        <v>1.0</v>
      </c>
      <c r="J32" s="34">
        <v>6.0</v>
      </c>
      <c r="K32" s="8">
        <f t="shared" si="4"/>
        <v>15</v>
      </c>
      <c r="L32" s="8">
        <f t="shared" si="5"/>
        <v>28</v>
      </c>
      <c r="M32" s="8">
        <f t="shared" si="6"/>
        <v>77.77777778</v>
      </c>
      <c r="N32" s="10">
        <v>4.0</v>
      </c>
      <c r="O32" s="8">
        <v>0.0</v>
      </c>
      <c r="P32" s="8">
        <v>4.0</v>
      </c>
      <c r="Q32" s="8">
        <f t="shared" si="7"/>
        <v>36</v>
      </c>
      <c r="R32" s="8">
        <f t="shared" si="8"/>
        <v>78.26086957</v>
      </c>
      <c r="S32" s="33">
        <v>5.0</v>
      </c>
      <c r="T32" s="34">
        <v>1.0</v>
      </c>
      <c r="U32" s="34">
        <v>4.0</v>
      </c>
      <c r="V32" s="8">
        <f t="shared" si="9"/>
        <v>46</v>
      </c>
      <c r="W32" s="8">
        <f t="shared" si="10"/>
        <v>73.01587302</v>
      </c>
      <c r="X32" s="15">
        <v>8.0</v>
      </c>
      <c r="Y32" s="15">
        <v>2.0</v>
      </c>
      <c r="Z32" s="15">
        <v>6.0</v>
      </c>
      <c r="AA32" s="13">
        <f t="shared" si="11"/>
        <v>62</v>
      </c>
      <c r="AB32" s="13">
        <f t="shared" si="12"/>
        <v>73.80952381</v>
      </c>
      <c r="AC32" s="15">
        <v>8.0</v>
      </c>
      <c r="AD32" s="15">
        <v>2.0</v>
      </c>
      <c r="AE32" s="15">
        <v>8.0</v>
      </c>
      <c r="AF32" s="13">
        <f t="shared" si="39"/>
        <v>80</v>
      </c>
      <c r="AG32" s="13">
        <f t="shared" si="14"/>
        <v>78.43137255</v>
      </c>
      <c r="AH32" s="15">
        <v>5.0</v>
      </c>
      <c r="AI32" s="15">
        <v>1.0</v>
      </c>
      <c r="AJ32" s="15">
        <v>4.0</v>
      </c>
      <c r="AK32" s="15">
        <f t="shared" si="15"/>
        <v>90</v>
      </c>
      <c r="AL32" s="13">
        <f t="shared" si="16"/>
        <v>77.5862069</v>
      </c>
      <c r="AM32" s="15">
        <v>2.0</v>
      </c>
      <c r="AN32" s="15">
        <v>0.0</v>
      </c>
      <c r="AO32" s="15">
        <v>6.0</v>
      </c>
      <c r="AP32" s="13">
        <f t="shared" si="17"/>
        <v>98</v>
      </c>
      <c r="AQ32" s="13">
        <f t="shared" si="18"/>
        <v>79.03225806</v>
      </c>
      <c r="AR32" s="15">
        <v>4.0</v>
      </c>
      <c r="AS32" s="15">
        <v>5.0</v>
      </c>
      <c r="AT32" s="15">
        <v>4.0</v>
      </c>
      <c r="AU32" s="13">
        <f t="shared" si="19"/>
        <v>111</v>
      </c>
      <c r="AV32" s="13">
        <f t="shared" si="20"/>
        <v>81.02189781</v>
      </c>
      <c r="AW32" s="13">
        <f t="shared" ref="AW32:AY32" si="62">C32+H32+N32+S32+X32+AC32+AH32+AM32</f>
        <v>45</v>
      </c>
      <c r="AX32" s="13">
        <f t="shared" si="62"/>
        <v>9</v>
      </c>
      <c r="AY32" s="13">
        <f t="shared" si="62"/>
        <v>44</v>
      </c>
      <c r="AZ32" s="15">
        <v>3.0</v>
      </c>
      <c r="BA32" s="15">
        <v>5.0</v>
      </c>
      <c r="BB32" s="15">
        <v>6.0</v>
      </c>
      <c r="BC32" s="13">
        <f t="shared" si="22"/>
        <v>125</v>
      </c>
      <c r="BD32" s="13">
        <f t="shared" si="23"/>
        <v>82.78145695</v>
      </c>
      <c r="BE32" s="15">
        <v>9.0</v>
      </c>
      <c r="BF32" s="15">
        <v>4.0</v>
      </c>
      <c r="BG32" s="15">
        <v>11.0</v>
      </c>
      <c r="BH32" s="13">
        <f t="shared" si="24"/>
        <v>149</v>
      </c>
      <c r="BI32" s="13">
        <f t="shared" si="25"/>
        <v>85.14285714</v>
      </c>
      <c r="BJ32" s="15">
        <v>7.0</v>
      </c>
      <c r="BK32" s="15">
        <v>3.0</v>
      </c>
      <c r="BL32" s="15">
        <v>12.0</v>
      </c>
      <c r="BM32" s="13">
        <f t="shared" si="26"/>
        <v>171</v>
      </c>
      <c r="BN32" s="13">
        <f t="shared" si="36"/>
        <v>85.5</v>
      </c>
      <c r="BO32" s="21">
        <v>4.0</v>
      </c>
      <c r="BP32" s="21">
        <v>2.0</v>
      </c>
      <c r="BQ32" s="21">
        <v>10.0</v>
      </c>
      <c r="BR32" s="5">
        <f t="shared" si="27"/>
        <v>187</v>
      </c>
      <c r="BS32" s="5">
        <f t="shared" si="28"/>
        <v>86.17511521</v>
      </c>
      <c r="BT32" s="21">
        <v>7.0</v>
      </c>
      <c r="BU32" s="21">
        <v>6.0</v>
      </c>
      <c r="BV32" s="21">
        <v>12.0</v>
      </c>
      <c r="BW32" s="5">
        <f t="shared" si="29"/>
        <v>212</v>
      </c>
      <c r="BX32" s="5">
        <f t="shared" si="30"/>
        <v>87.24279835</v>
      </c>
      <c r="BY32" s="21">
        <v>6.0</v>
      </c>
      <c r="BZ32" s="21">
        <v>2.0</v>
      </c>
      <c r="CA32" s="21">
        <v>6.0</v>
      </c>
      <c r="CB32" s="5">
        <f t="shared" si="31"/>
        <v>226</v>
      </c>
      <c r="CC32" s="5">
        <f t="shared" si="32"/>
        <v>87.93774319</v>
      </c>
      <c r="CD32" s="5">
        <f t="shared" si="33"/>
        <v>121</v>
      </c>
      <c r="CE32" s="5">
        <f t="shared" si="34"/>
        <v>105</v>
      </c>
      <c r="CF32" s="5"/>
    </row>
    <row r="33">
      <c r="A33" s="10">
        <v>28.0</v>
      </c>
      <c r="B33" s="8" t="s">
        <v>49</v>
      </c>
      <c r="C33" s="8">
        <v>5.0</v>
      </c>
      <c r="D33" s="8">
        <v>1.0</v>
      </c>
      <c r="E33" s="8">
        <v>8.0</v>
      </c>
      <c r="F33" s="8">
        <f t="shared" si="2"/>
        <v>14</v>
      </c>
      <c r="G33" s="8">
        <f t="shared" si="3"/>
        <v>77.77777778</v>
      </c>
      <c r="H33" s="34">
        <v>6.0</v>
      </c>
      <c r="I33" s="34">
        <v>1.0</v>
      </c>
      <c r="J33" s="34">
        <v>4.0</v>
      </c>
      <c r="K33" s="8">
        <f t="shared" si="4"/>
        <v>11</v>
      </c>
      <c r="L33" s="8">
        <f t="shared" si="5"/>
        <v>25</v>
      </c>
      <c r="M33" s="8">
        <f t="shared" si="6"/>
        <v>69.44444444</v>
      </c>
      <c r="N33" s="10">
        <v>4.0</v>
      </c>
      <c r="O33" s="8">
        <v>0.0</v>
      </c>
      <c r="P33" s="8">
        <v>2.0</v>
      </c>
      <c r="Q33" s="8">
        <f t="shared" si="7"/>
        <v>31</v>
      </c>
      <c r="R33" s="8">
        <f t="shared" si="8"/>
        <v>67.39130435</v>
      </c>
      <c r="S33" s="33">
        <v>8.0</v>
      </c>
      <c r="T33" s="34">
        <v>0.0</v>
      </c>
      <c r="U33" s="34">
        <v>2.0</v>
      </c>
      <c r="V33" s="8">
        <f t="shared" si="9"/>
        <v>41</v>
      </c>
      <c r="W33" s="8">
        <f t="shared" si="10"/>
        <v>65.07936508</v>
      </c>
      <c r="X33" s="15">
        <v>4.0</v>
      </c>
      <c r="Y33" s="15">
        <v>1.0</v>
      </c>
      <c r="Z33" s="15">
        <v>2.0</v>
      </c>
      <c r="AA33" s="13">
        <f t="shared" si="11"/>
        <v>48</v>
      </c>
      <c r="AB33" s="13">
        <f t="shared" si="12"/>
        <v>57.14285714</v>
      </c>
      <c r="AC33" s="15">
        <v>7.0</v>
      </c>
      <c r="AD33" s="15">
        <v>2.0</v>
      </c>
      <c r="AE33" s="15">
        <v>6.0</v>
      </c>
      <c r="AF33" s="13">
        <f t="shared" si="39"/>
        <v>63</v>
      </c>
      <c r="AG33" s="41">
        <f t="shared" si="14"/>
        <v>61.76470588</v>
      </c>
      <c r="AH33" s="15">
        <v>5.0</v>
      </c>
      <c r="AI33" s="15">
        <v>1.0</v>
      </c>
      <c r="AJ33" s="15">
        <v>4.0</v>
      </c>
      <c r="AK33" s="15">
        <f t="shared" si="15"/>
        <v>73</v>
      </c>
      <c r="AL33" s="41">
        <f t="shared" si="16"/>
        <v>62.93103448</v>
      </c>
      <c r="AM33" s="15">
        <v>2.0</v>
      </c>
      <c r="AN33" s="15">
        <v>0.0</v>
      </c>
      <c r="AO33" s="15">
        <v>6.0</v>
      </c>
      <c r="AP33" s="13">
        <f t="shared" si="17"/>
        <v>81</v>
      </c>
      <c r="AQ33" s="13">
        <f t="shared" si="18"/>
        <v>65.32258065</v>
      </c>
      <c r="AR33" s="15">
        <v>4.0</v>
      </c>
      <c r="AS33" s="15">
        <v>5.0</v>
      </c>
      <c r="AT33" s="15">
        <v>4.0</v>
      </c>
      <c r="AU33" s="13">
        <f t="shared" si="19"/>
        <v>94</v>
      </c>
      <c r="AV33" s="13">
        <f t="shared" si="20"/>
        <v>68.61313869</v>
      </c>
      <c r="AW33" s="13">
        <f t="shared" ref="AW33:AY33" si="63">C33+H33+N33+S33+X33+AC33+AH33+AM33</f>
        <v>41</v>
      </c>
      <c r="AX33" s="13">
        <f t="shared" si="63"/>
        <v>6</v>
      </c>
      <c r="AY33" s="13">
        <f t="shared" si="63"/>
        <v>34</v>
      </c>
      <c r="AZ33" s="15">
        <v>3.0</v>
      </c>
      <c r="BA33" s="15">
        <v>5.0</v>
      </c>
      <c r="BB33" s="15">
        <v>4.0</v>
      </c>
      <c r="BC33" s="13">
        <f t="shared" si="22"/>
        <v>106</v>
      </c>
      <c r="BD33" s="41">
        <f t="shared" si="23"/>
        <v>70.1986755</v>
      </c>
      <c r="BE33" s="15">
        <v>9.0</v>
      </c>
      <c r="BF33" s="15">
        <v>4.0</v>
      </c>
      <c r="BG33" s="15">
        <v>11.0</v>
      </c>
      <c r="BH33" s="13">
        <f t="shared" si="24"/>
        <v>130</v>
      </c>
      <c r="BI33" s="41">
        <f t="shared" si="25"/>
        <v>74.28571429</v>
      </c>
      <c r="BJ33" s="15">
        <v>7.0</v>
      </c>
      <c r="BK33" s="15">
        <v>3.0</v>
      </c>
      <c r="BL33" s="15">
        <v>12.0</v>
      </c>
      <c r="BM33" s="13">
        <f t="shared" si="26"/>
        <v>152</v>
      </c>
      <c r="BN33" s="13">
        <f t="shared" si="36"/>
        <v>76</v>
      </c>
      <c r="BO33" s="21">
        <v>4.0</v>
      </c>
      <c r="BP33" s="21">
        <v>2.0</v>
      </c>
      <c r="BQ33" s="21">
        <v>10.0</v>
      </c>
      <c r="BR33" s="5">
        <f t="shared" si="27"/>
        <v>168</v>
      </c>
      <c r="BS33" s="5">
        <f t="shared" si="28"/>
        <v>77.41935484</v>
      </c>
      <c r="BT33" s="21">
        <v>7.0</v>
      </c>
      <c r="BU33" s="21">
        <v>5.0</v>
      </c>
      <c r="BV33" s="21">
        <v>12.0</v>
      </c>
      <c r="BW33" s="5">
        <f t="shared" si="29"/>
        <v>192</v>
      </c>
      <c r="BX33" s="5">
        <f t="shared" si="30"/>
        <v>79.01234568</v>
      </c>
      <c r="BY33" s="21">
        <v>6.0</v>
      </c>
      <c r="BZ33" s="21">
        <v>1.0</v>
      </c>
      <c r="CA33" s="21">
        <v>4.0</v>
      </c>
      <c r="CB33" s="5">
        <f t="shared" si="31"/>
        <v>203</v>
      </c>
      <c r="CC33" s="5">
        <f t="shared" si="32"/>
        <v>78.98832685</v>
      </c>
      <c r="CD33" s="5">
        <f t="shared" si="33"/>
        <v>112</v>
      </c>
      <c r="CE33" s="5">
        <f t="shared" si="34"/>
        <v>91</v>
      </c>
      <c r="CF33" s="5"/>
    </row>
    <row r="34">
      <c r="A34" s="10">
        <v>29.0</v>
      </c>
      <c r="B34" s="8" t="s">
        <v>50</v>
      </c>
      <c r="C34" s="8">
        <v>5.0</v>
      </c>
      <c r="D34" s="8">
        <v>2.0</v>
      </c>
      <c r="E34" s="8">
        <v>6.0</v>
      </c>
      <c r="F34" s="8">
        <f t="shared" si="2"/>
        <v>13</v>
      </c>
      <c r="G34" s="39">
        <f t="shared" si="3"/>
        <v>72.22222222</v>
      </c>
      <c r="H34" s="34">
        <v>8.0</v>
      </c>
      <c r="I34" s="34">
        <v>2.0</v>
      </c>
      <c r="J34" s="34">
        <v>8.0</v>
      </c>
      <c r="K34" s="8">
        <f t="shared" si="4"/>
        <v>18</v>
      </c>
      <c r="L34" s="8">
        <f t="shared" si="5"/>
        <v>31</v>
      </c>
      <c r="M34" s="8">
        <f t="shared" si="6"/>
        <v>86.11111111</v>
      </c>
      <c r="N34" s="10">
        <v>5.0</v>
      </c>
      <c r="O34" s="8">
        <v>1.0</v>
      </c>
      <c r="P34" s="8">
        <v>4.0</v>
      </c>
      <c r="Q34" s="8">
        <f t="shared" si="7"/>
        <v>41</v>
      </c>
      <c r="R34" s="8">
        <f t="shared" si="8"/>
        <v>89.13043478</v>
      </c>
      <c r="S34" s="33">
        <v>8.0</v>
      </c>
      <c r="T34" s="34">
        <v>1.0</v>
      </c>
      <c r="U34" s="34">
        <v>6.0</v>
      </c>
      <c r="V34" s="8">
        <f t="shared" si="9"/>
        <v>56</v>
      </c>
      <c r="W34" s="8">
        <f t="shared" si="10"/>
        <v>88.88888889</v>
      </c>
      <c r="X34" s="15">
        <v>10.0</v>
      </c>
      <c r="Y34" s="15">
        <v>3.0</v>
      </c>
      <c r="Z34" s="15">
        <v>8.0</v>
      </c>
      <c r="AA34" s="13">
        <f t="shared" si="11"/>
        <v>77</v>
      </c>
      <c r="AB34" s="13">
        <f t="shared" si="12"/>
        <v>91.66666667</v>
      </c>
      <c r="AC34" s="15">
        <v>5.0</v>
      </c>
      <c r="AD34" s="15">
        <v>0.0</v>
      </c>
      <c r="AE34" s="15">
        <v>4.0</v>
      </c>
      <c r="AF34" s="13">
        <f t="shared" si="39"/>
        <v>86</v>
      </c>
      <c r="AG34" s="13">
        <f t="shared" si="14"/>
        <v>84.31372549</v>
      </c>
      <c r="AH34" s="15">
        <v>7.0</v>
      </c>
      <c r="AI34" s="15">
        <v>1.0</v>
      </c>
      <c r="AJ34" s="15">
        <v>6.0</v>
      </c>
      <c r="AK34" s="15">
        <f t="shared" si="15"/>
        <v>100</v>
      </c>
      <c r="AL34" s="13">
        <f t="shared" si="16"/>
        <v>86.20689655</v>
      </c>
      <c r="AM34" s="15">
        <v>2.0</v>
      </c>
      <c r="AN34" s="15">
        <v>0.0</v>
      </c>
      <c r="AO34" s="15">
        <v>6.0</v>
      </c>
      <c r="AP34" s="13">
        <f t="shared" si="17"/>
        <v>106</v>
      </c>
      <c r="AQ34" s="13">
        <f t="shared" si="18"/>
        <v>85.48387097</v>
      </c>
      <c r="AR34" s="15">
        <v>4.0</v>
      </c>
      <c r="AS34" s="15">
        <v>4.0</v>
      </c>
      <c r="AT34" s="15">
        <v>4.0</v>
      </c>
      <c r="AU34" s="13">
        <f t="shared" si="19"/>
        <v>118</v>
      </c>
      <c r="AV34" s="13">
        <f t="shared" si="20"/>
        <v>86.13138686</v>
      </c>
      <c r="AW34" s="13">
        <f t="shared" ref="AW34:AY34" si="64">C34+H34+N34+S34+X34+AC34+AH34+AM34</f>
        <v>50</v>
      </c>
      <c r="AX34" s="13">
        <f t="shared" si="64"/>
        <v>10</v>
      </c>
      <c r="AY34" s="13">
        <f t="shared" si="64"/>
        <v>48</v>
      </c>
      <c r="AZ34" s="15">
        <v>3.0</v>
      </c>
      <c r="BA34" s="15">
        <v>5.0</v>
      </c>
      <c r="BB34" s="15">
        <v>6.0</v>
      </c>
      <c r="BC34" s="13">
        <f t="shared" si="22"/>
        <v>132</v>
      </c>
      <c r="BD34" s="13">
        <f t="shared" si="23"/>
        <v>87.41721854</v>
      </c>
      <c r="BE34" s="15">
        <v>8.0</v>
      </c>
      <c r="BF34" s="15">
        <v>4.0</v>
      </c>
      <c r="BG34" s="15">
        <v>11.0</v>
      </c>
      <c r="BH34" s="13">
        <f t="shared" si="24"/>
        <v>155</v>
      </c>
      <c r="BI34" s="13">
        <f t="shared" si="25"/>
        <v>88.57142857</v>
      </c>
      <c r="BJ34" s="15">
        <v>6.0</v>
      </c>
      <c r="BK34" s="15">
        <v>3.0</v>
      </c>
      <c r="BL34" s="15">
        <v>12.0</v>
      </c>
      <c r="BM34" s="13">
        <f t="shared" si="26"/>
        <v>176</v>
      </c>
      <c r="BN34" s="13">
        <f t="shared" si="36"/>
        <v>88</v>
      </c>
      <c r="BO34" s="21">
        <v>3.0</v>
      </c>
      <c r="BP34" s="21">
        <v>2.0</v>
      </c>
      <c r="BQ34" s="21">
        <v>10.0</v>
      </c>
      <c r="BR34" s="5">
        <f t="shared" si="27"/>
        <v>191</v>
      </c>
      <c r="BS34" s="5">
        <f t="shared" si="28"/>
        <v>88.01843318</v>
      </c>
      <c r="BT34" s="21">
        <v>7.0</v>
      </c>
      <c r="BU34" s="21">
        <v>5.0</v>
      </c>
      <c r="BV34" s="21">
        <v>12.0</v>
      </c>
      <c r="BW34" s="5">
        <f t="shared" si="29"/>
        <v>215</v>
      </c>
      <c r="BX34" s="5">
        <f t="shared" si="30"/>
        <v>88.47736626</v>
      </c>
      <c r="BY34" s="21">
        <v>5.0</v>
      </c>
      <c r="BZ34" s="21">
        <v>2.0</v>
      </c>
      <c r="CA34" s="21">
        <v>6.0</v>
      </c>
      <c r="CB34" s="5">
        <f t="shared" si="31"/>
        <v>228</v>
      </c>
      <c r="CC34" s="5">
        <f t="shared" si="32"/>
        <v>88.71595331</v>
      </c>
      <c r="CD34" s="5">
        <f t="shared" si="33"/>
        <v>119</v>
      </c>
      <c r="CE34" s="5">
        <f t="shared" si="34"/>
        <v>109</v>
      </c>
      <c r="CF34" s="5"/>
    </row>
    <row r="35">
      <c r="A35" s="10">
        <v>30.0</v>
      </c>
      <c r="B35" s="8" t="s">
        <v>51</v>
      </c>
      <c r="C35" s="8">
        <v>5.0</v>
      </c>
      <c r="D35" s="8">
        <v>3.0</v>
      </c>
      <c r="E35" s="8">
        <v>6.0</v>
      </c>
      <c r="F35" s="8">
        <f t="shared" si="2"/>
        <v>14</v>
      </c>
      <c r="G35" s="8">
        <f t="shared" si="3"/>
        <v>77.77777778</v>
      </c>
      <c r="H35" s="34">
        <v>4.0</v>
      </c>
      <c r="I35" s="34">
        <v>1.0</v>
      </c>
      <c r="J35" s="34">
        <v>0.0</v>
      </c>
      <c r="K35" s="8">
        <f t="shared" si="4"/>
        <v>5</v>
      </c>
      <c r="L35" s="8">
        <f t="shared" si="5"/>
        <v>19</v>
      </c>
      <c r="M35" s="8">
        <f t="shared" si="6"/>
        <v>52.77777778</v>
      </c>
      <c r="N35" s="10">
        <v>3.0</v>
      </c>
      <c r="O35" s="8">
        <v>0.0</v>
      </c>
      <c r="P35" s="8">
        <v>0.0</v>
      </c>
      <c r="Q35" s="8">
        <f t="shared" si="7"/>
        <v>22</v>
      </c>
      <c r="R35" s="8">
        <f t="shared" si="8"/>
        <v>47.82608696</v>
      </c>
      <c r="S35" s="21">
        <v>0.0</v>
      </c>
      <c r="T35" s="34">
        <v>0.0</v>
      </c>
      <c r="U35" s="34">
        <v>0.0</v>
      </c>
      <c r="V35" s="8">
        <f t="shared" si="9"/>
        <v>22</v>
      </c>
      <c r="W35" s="8">
        <f t="shared" si="10"/>
        <v>34.92063492</v>
      </c>
      <c r="X35" s="21">
        <v>0.0</v>
      </c>
      <c r="Y35" s="15">
        <v>0.0</v>
      </c>
      <c r="Z35" s="15">
        <v>0.0</v>
      </c>
      <c r="AA35" s="13">
        <f t="shared" si="11"/>
        <v>22</v>
      </c>
      <c r="AB35" s="13">
        <f t="shared" si="12"/>
        <v>26.19047619</v>
      </c>
      <c r="AC35" s="15">
        <v>3.0</v>
      </c>
      <c r="AD35" s="15">
        <v>2.0</v>
      </c>
      <c r="AE35" s="15">
        <v>6.0</v>
      </c>
      <c r="AF35" s="13">
        <f t="shared" si="39"/>
        <v>33</v>
      </c>
      <c r="AG35" s="41">
        <f t="shared" si="14"/>
        <v>32.35294118</v>
      </c>
      <c r="AH35" s="15">
        <v>7.0</v>
      </c>
      <c r="AI35" s="15">
        <v>1.0</v>
      </c>
      <c r="AJ35" s="15">
        <v>6.0</v>
      </c>
      <c r="AK35" s="15">
        <f t="shared" si="15"/>
        <v>47</v>
      </c>
      <c r="AL35" s="41">
        <f t="shared" si="16"/>
        <v>40.51724138</v>
      </c>
      <c r="AM35" s="15">
        <v>2.0</v>
      </c>
      <c r="AN35" s="15">
        <v>0.0</v>
      </c>
      <c r="AO35" s="15">
        <v>4.0</v>
      </c>
      <c r="AP35" s="13">
        <f t="shared" si="17"/>
        <v>53</v>
      </c>
      <c r="AQ35" s="118">
        <f t="shared" si="18"/>
        <v>42.74193548</v>
      </c>
      <c r="AR35" s="15">
        <v>4.0</v>
      </c>
      <c r="AS35" s="15">
        <v>5.0</v>
      </c>
      <c r="AT35" s="15">
        <v>4.0</v>
      </c>
      <c r="AU35" s="13">
        <f t="shared" si="19"/>
        <v>66</v>
      </c>
      <c r="AV35" s="118">
        <f t="shared" si="20"/>
        <v>48.17518248</v>
      </c>
      <c r="AW35" s="13">
        <f t="shared" ref="AW35:AY35" si="65">C35+H35+N35+S35+X35+AC35+AH35+AM35</f>
        <v>24</v>
      </c>
      <c r="AX35" s="13">
        <f t="shared" si="65"/>
        <v>7</v>
      </c>
      <c r="AY35" s="13">
        <f t="shared" si="65"/>
        <v>22</v>
      </c>
      <c r="AZ35" s="15">
        <v>0.0</v>
      </c>
      <c r="BA35" s="15">
        <v>0.0</v>
      </c>
      <c r="BB35" s="15">
        <v>6.0</v>
      </c>
      <c r="BC35" s="13">
        <f t="shared" si="22"/>
        <v>72</v>
      </c>
      <c r="BD35" s="118">
        <f t="shared" si="23"/>
        <v>47.68211921</v>
      </c>
      <c r="BE35" s="15">
        <v>0.0</v>
      </c>
      <c r="BF35" s="15">
        <v>0.0</v>
      </c>
      <c r="BG35" s="15">
        <v>0.0</v>
      </c>
      <c r="BH35" s="13">
        <f t="shared" si="24"/>
        <v>72</v>
      </c>
      <c r="BI35" s="118">
        <f t="shared" si="25"/>
        <v>41.14285714</v>
      </c>
      <c r="BJ35" s="15">
        <v>0.0</v>
      </c>
      <c r="BK35" s="15">
        <v>0.0</v>
      </c>
      <c r="BL35" s="15">
        <v>0.0</v>
      </c>
      <c r="BM35" s="13">
        <f t="shared" si="26"/>
        <v>72</v>
      </c>
      <c r="BN35" s="118">
        <f t="shared" si="36"/>
        <v>36</v>
      </c>
      <c r="BO35" s="120">
        <v>0.0</v>
      </c>
      <c r="BP35" s="120">
        <v>0.0</v>
      </c>
      <c r="BQ35" s="120">
        <v>0.0</v>
      </c>
      <c r="BR35" s="5">
        <f t="shared" si="27"/>
        <v>72</v>
      </c>
      <c r="BS35" s="79">
        <f t="shared" si="28"/>
        <v>33.1797235</v>
      </c>
      <c r="BT35" s="120">
        <v>0.0</v>
      </c>
      <c r="BU35" s="120">
        <v>0.0</v>
      </c>
      <c r="BV35" s="120">
        <v>0.0</v>
      </c>
      <c r="BW35" s="5">
        <f t="shared" si="29"/>
        <v>72</v>
      </c>
      <c r="BX35" s="5">
        <f t="shared" si="30"/>
        <v>29.62962963</v>
      </c>
      <c r="BY35" s="120">
        <v>0.0</v>
      </c>
      <c r="BZ35" s="120">
        <v>0.0</v>
      </c>
      <c r="CA35" s="120">
        <v>0.0</v>
      </c>
      <c r="CB35" s="5">
        <f t="shared" si="31"/>
        <v>72</v>
      </c>
      <c r="CC35" s="5">
        <f t="shared" si="32"/>
        <v>28.0155642</v>
      </c>
      <c r="CD35" s="5">
        <f t="shared" si="33"/>
        <v>40</v>
      </c>
      <c r="CE35" s="5">
        <f t="shared" si="34"/>
        <v>32</v>
      </c>
      <c r="CF35" s="121"/>
    </row>
    <row r="36">
      <c r="A36" s="10">
        <v>31.0</v>
      </c>
      <c r="B36" s="8" t="s">
        <v>52</v>
      </c>
      <c r="C36" s="8">
        <v>5.0</v>
      </c>
      <c r="D36" s="8">
        <v>3.0</v>
      </c>
      <c r="E36" s="8">
        <v>8.0</v>
      </c>
      <c r="F36" s="8">
        <f t="shared" si="2"/>
        <v>16</v>
      </c>
      <c r="G36" s="8">
        <f t="shared" si="3"/>
        <v>88.88888889</v>
      </c>
      <c r="H36" s="34">
        <v>7.0</v>
      </c>
      <c r="I36" s="34">
        <v>1.0</v>
      </c>
      <c r="J36" s="34">
        <v>8.0</v>
      </c>
      <c r="K36" s="8">
        <f t="shared" si="4"/>
        <v>16</v>
      </c>
      <c r="L36" s="8">
        <f t="shared" si="5"/>
        <v>32</v>
      </c>
      <c r="M36" s="8">
        <f t="shared" si="6"/>
        <v>88.88888889</v>
      </c>
      <c r="N36" s="10">
        <v>5.0</v>
      </c>
      <c r="O36" s="8">
        <v>0.0</v>
      </c>
      <c r="P36" s="8">
        <v>2.0</v>
      </c>
      <c r="Q36" s="8">
        <f t="shared" si="7"/>
        <v>39</v>
      </c>
      <c r="R36" s="8">
        <f t="shared" si="8"/>
        <v>84.7826087</v>
      </c>
      <c r="S36" s="33">
        <v>6.0</v>
      </c>
      <c r="T36" s="34">
        <v>1.0</v>
      </c>
      <c r="U36" s="34">
        <v>2.0</v>
      </c>
      <c r="V36" s="8">
        <f t="shared" si="9"/>
        <v>48</v>
      </c>
      <c r="W36" s="8">
        <f t="shared" si="10"/>
        <v>76.19047619</v>
      </c>
      <c r="X36" s="15">
        <v>7.0</v>
      </c>
      <c r="Y36" s="15">
        <v>3.0</v>
      </c>
      <c r="Z36" s="15">
        <v>8.0</v>
      </c>
      <c r="AA36" s="13">
        <f t="shared" si="11"/>
        <v>66</v>
      </c>
      <c r="AB36" s="13">
        <f t="shared" si="12"/>
        <v>78.57142857</v>
      </c>
      <c r="AC36" s="15">
        <v>6.0</v>
      </c>
      <c r="AD36" s="15">
        <v>2.0</v>
      </c>
      <c r="AE36" s="15">
        <v>6.0</v>
      </c>
      <c r="AF36" s="13">
        <f t="shared" si="39"/>
        <v>80</v>
      </c>
      <c r="AG36" s="13">
        <f t="shared" si="14"/>
        <v>78.43137255</v>
      </c>
      <c r="AH36" s="15">
        <v>5.0</v>
      </c>
      <c r="AI36" s="15">
        <v>0.0</v>
      </c>
      <c r="AJ36" s="15">
        <v>4.0</v>
      </c>
      <c r="AK36" s="15">
        <f t="shared" si="15"/>
        <v>89</v>
      </c>
      <c r="AL36" s="13">
        <f t="shared" si="16"/>
        <v>76.72413793</v>
      </c>
      <c r="AM36" s="15">
        <v>2.0</v>
      </c>
      <c r="AN36" s="15">
        <v>0.0</v>
      </c>
      <c r="AO36" s="15">
        <v>4.0</v>
      </c>
      <c r="AP36" s="13">
        <f t="shared" si="17"/>
        <v>97</v>
      </c>
      <c r="AQ36" s="13">
        <f t="shared" si="18"/>
        <v>78.22580645</v>
      </c>
      <c r="AR36" s="15">
        <v>3.0</v>
      </c>
      <c r="AS36" s="15">
        <v>5.0</v>
      </c>
      <c r="AT36" s="15">
        <v>4.0</v>
      </c>
      <c r="AU36" s="13">
        <f t="shared" si="19"/>
        <v>109</v>
      </c>
      <c r="AV36" s="13">
        <f t="shared" si="20"/>
        <v>79.5620438</v>
      </c>
      <c r="AW36" s="13">
        <f t="shared" ref="AW36:AY36" si="66">C36+H36+N36+S36+X36+AC36+AH36+AM36</f>
        <v>43</v>
      </c>
      <c r="AX36" s="13">
        <f t="shared" si="66"/>
        <v>10</v>
      </c>
      <c r="AY36" s="13">
        <f t="shared" si="66"/>
        <v>42</v>
      </c>
      <c r="AZ36" s="15">
        <v>3.0</v>
      </c>
      <c r="BA36" s="15">
        <v>4.0</v>
      </c>
      <c r="BB36" s="15">
        <v>4.0</v>
      </c>
      <c r="BC36" s="13">
        <f t="shared" si="22"/>
        <v>120</v>
      </c>
      <c r="BD36" s="13">
        <f t="shared" si="23"/>
        <v>79.47019868</v>
      </c>
      <c r="BE36" s="15">
        <v>8.0</v>
      </c>
      <c r="BF36" s="15">
        <v>4.0</v>
      </c>
      <c r="BG36" s="15">
        <v>11.0</v>
      </c>
      <c r="BH36" s="13">
        <f t="shared" si="24"/>
        <v>143</v>
      </c>
      <c r="BI36" s="13">
        <f t="shared" si="25"/>
        <v>81.71428571</v>
      </c>
      <c r="BJ36" s="15">
        <v>6.0</v>
      </c>
      <c r="BK36" s="15">
        <v>3.0</v>
      </c>
      <c r="BL36" s="15">
        <v>12.0</v>
      </c>
      <c r="BM36" s="13">
        <f t="shared" si="26"/>
        <v>164</v>
      </c>
      <c r="BN36" s="13">
        <f t="shared" si="36"/>
        <v>82</v>
      </c>
      <c r="BO36" s="21">
        <v>4.0</v>
      </c>
      <c r="BP36" s="21">
        <v>2.0</v>
      </c>
      <c r="BQ36" s="21">
        <v>10.0</v>
      </c>
      <c r="BR36" s="5">
        <f t="shared" si="27"/>
        <v>180</v>
      </c>
      <c r="BS36" s="5">
        <f t="shared" si="28"/>
        <v>82.94930876</v>
      </c>
      <c r="BT36" s="21">
        <v>5.0</v>
      </c>
      <c r="BU36" s="21">
        <v>5.0</v>
      </c>
      <c r="BV36" s="21">
        <v>12.0</v>
      </c>
      <c r="BW36" s="5">
        <f t="shared" si="29"/>
        <v>202</v>
      </c>
      <c r="BX36" s="5">
        <f t="shared" si="30"/>
        <v>83.12757202</v>
      </c>
      <c r="BY36" s="21">
        <v>6.0</v>
      </c>
      <c r="BZ36" s="21">
        <v>2.0</v>
      </c>
      <c r="CA36" s="21">
        <v>6.0</v>
      </c>
      <c r="CB36" s="5">
        <f t="shared" si="31"/>
        <v>216</v>
      </c>
      <c r="CC36" s="5">
        <f t="shared" si="32"/>
        <v>84.04669261</v>
      </c>
      <c r="CD36" s="5">
        <f t="shared" si="33"/>
        <v>115</v>
      </c>
      <c r="CE36" s="5">
        <f t="shared" si="34"/>
        <v>101</v>
      </c>
      <c r="CF36" s="5"/>
    </row>
    <row r="37">
      <c r="A37" s="10">
        <v>32.0</v>
      </c>
      <c r="B37" s="8" t="s">
        <v>53</v>
      </c>
      <c r="C37" s="8">
        <v>5.0</v>
      </c>
      <c r="D37" s="8">
        <v>2.0</v>
      </c>
      <c r="E37" s="8">
        <v>8.0</v>
      </c>
      <c r="F37" s="8">
        <f t="shared" si="2"/>
        <v>15</v>
      </c>
      <c r="G37" s="8">
        <f t="shared" si="3"/>
        <v>83.33333333</v>
      </c>
      <c r="H37" s="34">
        <v>7.0</v>
      </c>
      <c r="I37" s="34">
        <v>1.0</v>
      </c>
      <c r="J37" s="34">
        <v>8.0</v>
      </c>
      <c r="K37" s="8">
        <f t="shared" si="4"/>
        <v>16</v>
      </c>
      <c r="L37" s="8">
        <f t="shared" si="5"/>
        <v>31</v>
      </c>
      <c r="M37" s="8">
        <f t="shared" si="6"/>
        <v>86.11111111</v>
      </c>
      <c r="N37" s="10">
        <v>5.0</v>
      </c>
      <c r="O37" s="8">
        <v>1.0</v>
      </c>
      <c r="P37" s="8">
        <v>4.0</v>
      </c>
      <c r="Q37" s="8">
        <f t="shared" si="7"/>
        <v>41</v>
      </c>
      <c r="R37" s="8">
        <f t="shared" si="8"/>
        <v>89.13043478</v>
      </c>
      <c r="S37" s="33">
        <v>6.0</v>
      </c>
      <c r="T37" s="34">
        <v>1.0</v>
      </c>
      <c r="U37" s="34">
        <v>5.0</v>
      </c>
      <c r="V37" s="8">
        <f t="shared" si="9"/>
        <v>53</v>
      </c>
      <c r="W37" s="8">
        <f t="shared" si="10"/>
        <v>84.12698413</v>
      </c>
      <c r="X37" s="15">
        <v>7.0</v>
      </c>
      <c r="Y37" s="15">
        <v>2.0</v>
      </c>
      <c r="Z37" s="15">
        <v>8.0</v>
      </c>
      <c r="AA37" s="13">
        <f t="shared" si="11"/>
        <v>70</v>
      </c>
      <c r="AB37" s="13">
        <f t="shared" si="12"/>
        <v>83.33333333</v>
      </c>
      <c r="AC37" s="15">
        <v>7.0</v>
      </c>
      <c r="AD37" s="15">
        <v>2.0</v>
      </c>
      <c r="AE37" s="15">
        <v>8.0</v>
      </c>
      <c r="AF37" s="13">
        <f t="shared" si="39"/>
        <v>87</v>
      </c>
      <c r="AG37" s="13">
        <f t="shared" si="14"/>
        <v>85.29411765</v>
      </c>
      <c r="AH37" s="15">
        <v>6.0</v>
      </c>
      <c r="AI37" s="15">
        <v>1.0</v>
      </c>
      <c r="AJ37" s="15">
        <v>4.0</v>
      </c>
      <c r="AK37" s="15">
        <f t="shared" si="15"/>
        <v>98</v>
      </c>
      <c r="AL37" s="13">
        <f t="shared" si="16"/>
        <v>84.48275862</v>
      </c>
      <c r="AM37" s="15">
        <v>2.0</v>
      </c>
      <c r="AN37" s="15">
        <v>0.0</v>
      </c>
      <c r="AO37" s="15">
        <v>6.0</v>
      </c>
      <c r="AP37" s="13">
        <f t="shared" si="17"/>
        <v>106</v>
      </c>
      <c r="AQ37" s="13">
        <f t="shared" si="18"/>
        <v>85.48387097</v>
      </c>
      <c r="AR37" s="15">
        <v>4.0</v>
      </c>
      <c r="AS37" s="15">
        <v>5.0</v>
      </c>
      <c r="AT37" s="15">
        <v>2.0</v>
      </c>
      <c r="AU37" s="13">
        <f t="shared" si="19"/>
        <v>117</v>
      </c>
      <c r="AV37" s="13">
        <f t="shared" si="20"/>
        <v>85.40145985</v>
      </c>
      <c r="AW37" s="13">
        <f t="shared" ref="AW37:AY37" si="67">C37+H37+N37+S37+X37+AC37+AH37+AM37</f>
        <v>45</v>
      </c>
      <c r="AX37" s="13">
        <f t="shared" si="67"/>
        <v>10</v>
      </c>
      <c r="AY37" s="13">
        <f t="shared" si="67"/>
        <v>51</v>
      </c>
      <c r="AZ37" s="15">
        <v>3.0</v>
      </c>
      <c r="BA37" s="15">
        <v>5.0</v>
      </c>
      <c r="BB37" s="15">
        <v>4.0</v>
      </c>
      <c r="BC37" s="13">
        <f t="shared" si="22"/>
        <v>129</v>
      </c>
      <c r="BD37" s="13">
        <f t="shared" si="23"/>
        <v>85.43046358</v>
      </c>
      <c r="BE37" s="15">
        <v>8.0</v>
      </c>
      <c r="BF37" s="15">
        <v>4.0</v>
      </c>
      <c r="BG37" s="15">
        <v>11.0</v>
      </c>
      <c r="BH37" s="13">
        <f t="shared" si="24"/>
        <v>152</v>
      </c>
      <c r="BI37" s="13">
        <f t="shared" si="25"/>
        <v>86.85714286</v>
      </c>
      <c r="BJ37" s="15">
        <v>7.0</v>
      </c>
      <c r="BK37" s="15">
        <v>3.0</v>
      </c>
      <c r="BL37" s="15">
        <v>10.0</v>
      </c>
      <c r="BM37" s="13">
        <f t="shared" si="26"/>
        <v>172</v>
      </c>
      <c r="BN37" s="13">
        <f t="shared" si="36"/>
        <v>86</v>
      </c>
      <c r="BO37" s="21">
        <v>4.0</v>
      </c>
      <c r="BP37" s="21">
        <v>2.0</v>
      </c>
      <c r="BQ37" s="21">
        <v>10.0</v>
      </c>
      <c r="BR37" s="5">
        <f t="shared" si="27"/>
        <v>188</v>
      </c>
      <c r="BS37" s="5">
        <f t="shared" si="28"/>
        <v>86.6359447</v>
      </c>
      <c r="BT37" s="21">
        <v>7.0</v>
      </c>
      <c r="BU37" s="21">
        <v>5.0</v>
      </c>
      <c r="BV37" s="21">
        <v>12.0</v>
      </c>
      <c r="BW37" s="5">
        <f t="shared" si="29"/>
        <v>212</v>
      </c>
      <c r="BX37" s="5">
        <f t="shared" si="30"/>
        <v>87.24279835</v>
      </c>
      <c r="BY37" s="21">
        <v>6.0</v>
      </c>
      <c r="BZ37" s="21">
        <v>2.0</v>
      </c>
      <c r="CA37" s="21">
        <v>6.0</v>
      </c>
      <c r="CB37" s="5">
        <f t="shared" si="31"/>
        <v>226</v>
      </c>
      <c r="CC37" s="5">
        <f t="shared" si="32"/>
        <v>87.93774319</v>
      </c>
      <c r="CD37" s="5">
        <f t="shared" si="33"/>
        <v>120</v>
      </c>
      <c r="CE37" s="5">
        <f t="shared" si="34"/>
        <v>106</v>
      </c>
      <c r="CF37" s="5"/>
    </row>
    <row r="38">
      <c r="A38" s="10">
        <v>33.0</v>
      </c>
      <c r="B38" s="8" t="s">
        <v>54</v>
      </c>
      <c r="C38" s="8">
        <v>5.0</v>
      </c>
      <c r="D38" s="8">
        <v>2.0</v>
      </c>
      <c r="E38" s="8">
        <v>10.0</v>
      </c>
      <c r="F38" s="8">
        <f t="shared" si="2"/>
        <v>17</v>
      </c>
      <c r="G38" s="8">
        <f t="shared" si="3"/>
        <v>94.44444444</v>
      </c>
      <c r="H38" s="34">
        <v>8.0</v>
      </c>
      <c r="I38" s="34">
        <v>2.0</v>
      </c>
      <c r="J38" s="34">
        <v>8.0</v>
      </c>
      <c r="K38" s="8">
        <f t="shared" si="4"/>
        <v>18</v>
      </c>
      <c r="L38" s="8">
        <f t="shared" si="5"/>
        <v>35</v>
      </c>
      <c r="M38" s="8">
        <f t="shared" si="6"/>
        <v>97.22222222</v>
      </c>
      <c r="N38" s="10">
        <v>4.0</v>
      </c>
      <c r="O38" s="8">
        <v>0.0</v>
      </c>
      <c r="P38" s="8">
        <v>2.0</v>
      </c>
      <c r="Q38" s="8">
        <f t="shared" si="7"/>
        <v>41</v>
      </c>
      <c r="R38" s="8">
        <f t="shared" si="8"/>
        <v>89.13043478</v>
      </c>
      <c r="S38" s="33">
        <v>10.0</v>
      </c>
      <c r="T38" s="34">
        <v>1.0</v>
      </c>
      <c r="U38" s="34">
        <v>5.0</v>
      </c>
      <c r="V38" s="8">
        <f t="shared" si="9"/>
        <v>57</v>
      </c>
      <c r="W38" s="8">
        <f t="shared" si="10"/>
        <v>90.47619048</v>
      </c>
      <c r="X38" s="15">
        <v>10.0</v>
      </c>
      <c r="Y38" s="15">
        <v>2.0</v>
      </c>
      <c r="Z38" s="15">
        <v>6.0</v>
      </c>
      <c r="AA38" s="13">
        <f t="shared" si="11"/>
        <v>75</v>
      </c>
      <c r="AB38" s="13">
        <f t="shared" si="12"/>
        <v>89.28571429</v>
      </c>
      <c r="AC38" s="15">
        <v>7.0</v>
      </c>
      <c r="AD38" s="15">
        <v>2.0</v>
      </c>
      <c r="AE38" s="15">
        <v>8.0</v>
      </c>
      <c r="AF38" s="13">
        <f t="shared" si="39"/>
        <v>92</v>
      </c>
      <c r="AG38" s="13">
        <f t="shared" si="14"/>
        <v>90.19607843</v>
      </c>
      <c r="AH38" s="15">
        <v>6.0</v>
      </c>
      <c r="AI38" s="15">
        <v>1.0</v>
      </c>
      <c r="AJ38" s="15">
        <v>6.0</v>
      </c>
      <c r="AK38" s="15">
        <f t="shared" si="15"/>
        <v>105</v>
      </c>
      <c r="AL38" s="13">
        <f t="shared" si="16"/>
        <v>90.51724138</v>
      </c>
      <c r="AM38" s="15">
        <v>2.0</v>
      </c>
      <c r="AN38" s="15">
        <v>0.0</v>
      </c>
      <c r="AO38" s="15">
        <v>6.0</v>
      </c>
      <c r="AP38" s="13">
        <f t="shared" si="17"/>
        <v>107</v>
      </c>
      <c r="AQ38" s="13">
        <f t="shared" si="18"/>
        <v>86.29032258</v>
      </c>
      <c r="AR38" s="15">
        <v>4.0</v>
      </c>
      <c r="AS38" s="15">
        <v>4.0</v>
      </c>
      <c r="AT38" s="15">
        <v>2.0</v>
      </c>
      <c r="AU38" s="13">
        <f t="shared" si="19"/>
        <v>117</v>
      </c>
      <c r="AV38" s="13">
        <f t="shared" si="20"/>
        <v>85.40145985</v>
      </c>
      <c r="AW38" s="13">
        <f t="shared" ref="AW38:AY38" si="68">C38+H38+N38+S38+X38+AC38+AH38+AM38</f>
        <v>52</v>
      </c>
      <c r="AX38" s="13">
        <f t="shared" si="68"/>
        <v>10</v>
      </c>
      <c r="AY38" s="13">
        <f t="shared" si="68"/>
        <v>51</v>
      </c>
      <c r="AZ38" s="15">
        <v>3.0</v>
      </c>
      <c r="BA38" s="15">
        <v>5.0</v>
      </c>
      <c r="BB38" s="15">
        <v>6.0</v>
      </c>
      <c r="BC38" s="13">
        <f t="shared" si="22"/>
        <v>131</v>
      </c>
      <c r="BD38" s="13">
        <f t="shared" si="23"/>
        <v>86.75496689</v>
      </c>
      <c r="BE38" s="15">
        <v>8.0</v>
      </c>
      <c r="BF38" s="15">
        <v>4.0</v>
      </c>
      <c r="BG38" s="15">
        <v>11.0</v>
      </c>
      <c r="BH38" s="13">
        <f t="shared" si="24"/>
        <v>154</v>
      </c>
      <c r="BI38" s="13">
        <f t="shared" si="25"/>
        <v>88</v>
      </c>
      <c r="BJ38" s="15">
        <v>7.0</v>
      </c>
      <c r="BK38" s="15">
        <v>3.0</v>
      </c>
      <c r="BL38" s="15">
        <v>12.0</v>
      </c>
      <c r="BM38" s="13">
        <f t="shared" si="26"/>
        <v>176</v>
      </c>
      <c r="BN38" s="13">
        <f t="shared" si="36"/>
        <v>88</v>
      </c>
      <c r="BO38" s="21">
        <v>4.0</v>
      </c>
      <c r="BP38" s="21">
        <v>3.0</v>
      </c>
      <c r="BQ38" s="21">
        <v>10.0</v>
      </c>
      <c r="BR38" s="5">
        <f t="shared" si="27"/>
        <v>193</v>
      </c>
      <c r="BS38" s="5">
        <f t="shared" si="28"/>
        <v>88.94009217</v>
      </c>
      <c r="BT38" s="21">
        <v>6.0</v>
      </c>
      <c r="BU38" s="21">
        <v>6.0</v>
      </c>
      <c r="BV38" s="21">
        <v>10.0</v>
      </c>
      <c r="BW38" s="5">
        <f t="shared" si="29"/>
        <v>215</v>
      </c>
      <c r="BX38" s="5">
        <f t="shared" si="30"/>
        <v>88.47736626</v>
      </c>
      <c r="BY38" s="21">
        <v>6.0</v>
      </c>
      <c r="BZ38" s="21">
        <v>2.0</v>
      </c>
      <c r="CA38" s="21">
        <v>6.0</v>
      </c>
      <c r="CB38" s="5">
        <f t="shared" si="31"/>
        <v>229</v>
      </c>
      <c r="CC38" s="5">
        <f t="shared" si="32"/>
        <v>89.10505837</v>
      </c>
      <c r="CD38" s="5">
        <f t="shared" si="33"/>
        <v>121</v>
      </c>
      <c r="CE38" s="5">
        <f t="shared" si="34"/>
        <v>108</v>
      </c>
      <c r="CF38" s="5"/>
    </row>
    <row r="3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21"/>
      <c r="BR39" s="5"/>
      <c r="BS39" s="5"/>
      <c r="BT39" s="5"/>
      <c r="BU39" s="21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</row>
    <row r="4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</row>
    <row r="100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</row>
  </sheetData>
  <mergeCells count="16">
    <mergeCell ref="C3:G3"/>
    <mergeCell ref="H3:M3"/>
    <mergeCell ref="N3:R3"/>
    <mergeCell ref="S3:W3"/>
    <mergeCell ref="X3:AB3"/>
    <mergeCell ref="AC3:AG3"/>
    <mergeCell ref="AH3:AL3"/>
    <mergeCell ref="BT3:BX3"/>
    <mergeCell ref="BY3:CC3"/>
    <mergeCell ref="AM3:AQ3"/>
    <mergeCell ref="AR3:AV3"/>
    <mergeCell ref="AW3:AY3"/>
    <mergeCell ref="AZ3:BD3"/>
    <mergeCell ref="BE3:BI3"/>
    <mergeCell ref="BJ3:BN3"/>
    <mergeCell ref="BO3:BS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63"/>
    <col customWidth="1" min="2" max="2" width="23.63"/>
  </cols>
  <sheetData>
    <row r="1">
      <c r="A1" s="1" t="s">
        <v>0</v>
      </c>
      <c r="B1" s="122"/>
      <c r="C1" s="3"/>
      <c r="D1" s="3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</row>
    <row r="2">
      <c r="A2" s="6" t="s">
        <v>1</v>
      </c>
      <c r="B2" s="8"/>
      <c r="C2" s="8"/>
      <c r="D2" s="8"/>
      <c r="E2" s="8"/>
      <c r="F2" s="8"/>
      <c r="G2" s="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5"/>
      <c r="U2" s="5"/>
      <c r="V2" s="5"/>
      <c r="W2" s="5"/>
      <c r="X2" s="5"/>
      <c r="Y2" s="5"/>
      <c r="Z2" s="5"/>
      <c r="AA2" s="5"/>
      <c r="AB2" s="5"/>
      <c r="AC2" s="5"/>
      <c r="AD2" s="13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</row>
    <row r="3">
      <c r="A3" s="10"/>
      <c r="B3" s="8"/>
      <c r="C3" s="9" t="s">
        <v>2</v>
      </c>
      <c r="D3" s="11"/>
      <c r="E3" s="11"/>
      <c r="F3" s="11"/>
      <c r="G3" s="12"/>
      <c r="H3" s="9" t="s">
        <v>3</v>
      </c>
      <c r="I3" s="11"/>
      <c r="J3" s="11"/>
      <c r="K3" s="11"/>
      <c r="L3" s="11"/>
      <c r="M3" s="12"/>
      <c r="N3" s="9" t="s">
        <v>4</v>
      </c>
      <c r="O3" s="11"/>
      <c r="P3" s="11"/>
      <c r="Q3" s="11"/>
      <c r="R3" s="11"/>
      <c r="S3" s="12"/>
      <c r="T3" s="85" t="s">
        <v>55</v>
      </c>
      <c r="U3" s="11"/>
      <c r="V3" s="11"/>
      <c r="W3" s="11"/>
      <c r="X3" s="11"/>
      <c r="Y3" s="12"/>
      <c r="Z3" s="85" t="s">
        <v>56</v>
      </c>
      <c r="AA3" s="11"/>
      <c r="AB3" s="11"/>
      <c r="AC3" s="11"/>
      <c r="AD3" s="11"/>
      <c r="AE3" s="12"/>
      <c r="AF3" s="86" t="s">
        <v>57</v>
      </c>
      <c r="AG3" s="17"/>
      <c r="AH3" s="17"/>
      <c r="AI3" s="17"/>
      <c r="AJ3" s="17"/>
      <c r="AK3" s="18"/>
      <c r="AL3" s="87"/>
      <c r="AM3" s="87"/>
      <c r="AN3" s="87"/>
      <c r="AO3" s="87" t="s">
        <v>58</v>
      </c>
      <c r="AP3" s="87"/>
      <c r="AQ3" s="87"/>
      <c r="AR3" s="87"/>
      <c r="AS3" s="87"/>
      <c r="AT3" s="87"/>
      <c r="AU3" s="87" t="s">
        <v>59</v>
      </c>
      <c r="AV3" s="87"/>
      <c r="AW3" s="87"/>
      <c r="AX3" s="87"/>
      <c r="AY3" s="20" t="s">
        <v>5</v>
      </c>
      <c r="AZ3" s="17"/>
      <c r="BA3" s="18"/>
      <c r="BB3" s="90">
        <v>45444.0</v>
      </c>
      <c r="BH3" s="90">
        <v>45474.0</v>
      </c>
      <c r="BN3" s="90">
        <v>45505.0</v>
      </c>
      <c r="BT3" s="90">
        <v>45536.0</v>
      </c>
      <c r="BZ3" s="90"/>
      <c r="CA3" s="90"/>
      <c r="CB3" s="90">
        <v>45566.0</v>
      </c>
      <c r="CC3" s="90"/>
      <c r="CD3" s="90"/>
      <c r="CE3" s="90"/>
      <c r="CF3" s="90"/>
      <c r="CG3" s="90"/>
      <c r="CH3" s="90"/>
      <c r="CI3" s="90">
        <v>45597.0</v>
      </c>
      <c r="CJ3" s="90"/>
      <c r="CK3" s="90"/>
      <c r="CL3" s="123"/>
      <c r="CM3" s="123"/>
      <c r="CN3" s="124">
        <v>45627.0</v>
      </c>
      <c r="CO3" s="123"/>
      <c r="CP3" s="123"/>
      <c r="CQ3" s="123"/>
      <c r="CR3" s="123"/>
      <c r="CS3" s="123"/>
      <c r="CT3" s="124">
        <v>45658.0</v>
      </c>
      <c r="CU3" s="123"/>
      <c r="CV3" s="123"/>
      <c r="CW3" s="123"/>
      <c r="CX3" s="123"/>
      <c r="CY3" s="123"/>
    </row>
    <row r="4">
      <c r="A4" s="23"/>
      <c r="B4" s="24"/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H4" s="24" t="s">
        <v>7</v>
      </c>
      <c r="I4" s="24" t="s">
        <v>8</v>
      </c>
      <c r="J4" s="24" t="s">
        <v>9</v>
      </c>
      <c r="K4" s="125" t="s">
        <v>10</v>
      </c>
      <c r="L4" s="125" t="s">
        <v>12</v>
      </c>
      <c r="M4" s="24" t="s">
        <v>11</v>
      </c>
      <c r="N4" s="24" t="s">
        <v>7</v>
      </c>
      <c r="O4" s="24" t="s">
        <v>8</v>
      </c>
      <c r="P4" s="24" t="s">
        <v>9</v>
      </c>
      <c r="Q4" s="24" t="s">
        <v>10</v>
      </c>
      <c r="R4" s="125" t="s">
        <v>12</v>
      </c>
      <c r="S4" s="24" t="s">
        <v>11</v>
      </c>
      <c r="T4" s="24" t="s">
        <v>7</v>
      </c>
      <c r="U4" s="24" t="s">
        <v>8</v>
      </c>
      <c r="V4" s="24" t="s">
        <v>9</v>
      </c>
      <c r="W4" s="24" t="s">
        <v>10</v>
      </c>
      <c r="X4" s="125" t="s">
        <v>12</v>
      </c>
      <c r="Y4" s="24" t="s">
        <v>11</v>
      </c>
      <c r="Z4" s="24" t="s">
        <v>7</v>
      </c>
      <c r="AA4" s="24" t="s">
        <v>8</v>
      </c>
      <c r="AB4" s="24" t="s">
        <v>9</v>
      </c>
      <c r="AC4" s="24" t="s">
        <v>10</v>
      </c>
      <c r="AD4" s="125" t="s">
        <v>12</v>
      </c>
      <c r="AE4" s="24" t="s">
        <v>11</v>
      </c>
      <c r="AF4" s="24" t="s">
        <v>7</v>
      </c>
      <c r="AG4" s="24" t="s">
        <v>8</v>
      </c>
      <c r="AH4" s="24" t="s">
        <v>9</v>
      </c>
      <c r="AI4" s="24" t="s">
        <v>10</v>
      </c>
      <c r="AJ4" s="125" t="s">
        <v>12</v>
      </c>
      <c r="AK4" s="27" t="s">
        <v>11</v>
      </c>
      <c r="AL4" s="104" t="s">
        <v>7</v>
      </c>
      <c r="AM4" s="104" t="s">
        <v>8</v>
      </c>
      <c r="AN4" s="104" t="s">
        <v>9</v>
      </c>
      <c r="AO4" s="104" t="s">
        <v>10</v>
      </c>
      <c r="AP4" s="104" t="s">
        <v>12</v>
      </c>
      <c r="AQ4" s="104" t="s">
        <v>11</v>
      </c>
      <c r="AR4" s="104" t="s">
        <v>7</v>
      </c>
      <c r="AS4" s="104" t="s">
        <v>8</v>
      </c>
      <c r="AT4" s="104" t="s">
        <v>9</v>
      </c>
      <c r="AU4" s="104" t="s">
        <v>10</v>
      </c>
      <c r="AV4" s="104" t="s">
        <v>12</v>
      </c>
      <c r="AW4" s="126" t="s">
        <v>11</v>
      </c>
      <c r="AX4" s="104" t="s">
        <v>11</v>
      </c>
      <c r="AY4" s="74" t="s">
        <v>17</v>
      </c>
      <c r="AZ4" s="106" t="s">
        <v>18</v>
      </c>
      <c r="BA4" s="126" t="s">
        <v>9</v>
      </c>
      <c r="BB4" s="104" t="s">
        <v>7</v>
      </c>
      <c r="BC4" s="104" t="s">
        <v>8</v>
      </c>
      <c r="BD4" s="104" t="s">
        <v>9</v>
      </c>
      <c r="BE4" s="104" t="s">
        <v>10</v>
      </c>
      <c r="BF4" s="104" t="s">
        <v>12</v>
      </c>
      <c r="BG4" s="104" t="s">
        <v>11</v>
      </c>
      <c r="BH4" s="104" t="s">
        <v>7</v>
      </c>
      <c r="BI4" s="104" t="s">
        <v>8</v>
      </c>
      <c r="BJ4" s="104" t="s">
        <v>9</v>
      </c>
      <c r="BK4" s="104" t="s">
        <v>10</v>
      </c>
      <c r="BL4" s="104" t="s">
        <v>12</v>
      </c>
      <c r="BM4" s="104" t="s">
        <v>11</v>
      </c>
      <c r="BN4" s="104" t="s">
        <v>7</v>
      </c>
      <c r="BO4" s="104" t="s">
        <v>8</v>
      </c>
      <c r="BP4" s="104" t="s">
        <v>9</v>
      </c>
      <c r="BQ4" s="104" t="s">
        <v>10</v>
      </c>
      <c r="BR4" s="104" t="s">
        <v>12</v>
      </c>
      <c r="BS4" s="104" t="s">
        <v>11</v>
      </c>
      <c r="BT4" s="104" t="s">
        <v>7</v>
      </c>
      <c r="BU4" s="104" t="s">
        <v>8</v>
      </c>
      <c r="BV4" s="104" t="s">
        <v>9</v>
      </c>
      <c r="BW4" s="104" t="s">
        <v>10</v>
      </c>
      <c r="BX4" s="104" t="s">
        <v>12</v>
      </c>
      <c r="BY4" s="126" t="s">
        <v>11</v>
      </c>
      <c r="BZ4" s="104" t="s">
        <v>7</v>
      </c>
      <c r="CA4" s="104" t="s">
        <v>8</v>
      </c>
      <c r="CB4" s="104" t="s">
        <v>9</v>
      </c>
      <c r="CC4" s="104" t="s">
        <v>10</v>
      </c>
      <c r="CD4" s="104" t="s">
        <v>12</v>
      </c>
      <c r="CE4" s="126" t="s">
        <v>11</v>
      </c>
      <c r="CF4" s="104" t="s">
        <v>7</v>
      </c>
      <c r="CG4" s="104" t="s">
        <v>8</v>
      </c>
      <c r="CH4" s="104" t="s">
        <v>9</v>
      </c>
      <c r="CI4" s="104" t="s">
        <v>10</v>
      </c>
      <c r="CJ4" s="104" t="s">
        <v>12</v>
      </c>
      <c r="CK4" s="126" t="s">
        <v>11</v>
      </c>
      <c r="CL4" s="104" t="s">
        <v>7</v>
      </c>
      <c r="CM4" s="104" t="s">
        <v>8</v>
      </c>
      <c r="CN4" s="104" t="s">
        <v>9</v>
      </c>
      <c r="CO4" s="104" t="s">
        <v>10</v>
      </c>
      <c r="CP4" s="104" t="s">
        <v>12</v>
      </c>
      <c r="CQ4" s="104" t="s">
        <v>11</v>
      </c>
      <c r="CR4" s="104" t="s">
        <v>7</v>
      </c>
      <c r="CS4" s="104" t="s">
        <v>8</v>
      </c>
      <c r="CT4" s="104" t="s">
        <v>9</v>
      </c>
      <c r="CU4" s="104" t="s">
        <v>10</v>
      </c>
      <c r="CV4" s="104" t="s">
        <v>12</v>
      </c>
      <c r="CW4" s="104" t="s">
        <v>11</v>
      </c>
      <c r="CX4" s="32" t="s">
        <v>19</v>
      </c>
      <c r="CY4" s="32" t="s">
        <v>9</v>
      </c>
    </row>
    <row r="5">
      <c r="A5" s="10"/>
      <c r="B5" s="8" t="s">
        <v>79</v>
      </c>
      <c r="C5" s="8">
        <v>9.0</v>
      </c>
      <c r="D5" s="8">
        <v>4.0</v>
      </c>
      <c r="E5" s="8">
        <v>14.0</v>
      </c>
      <c r="F5" s="8">
        <v>27.0</v>
      </c>
      <c r="G5" s="8">
        <f t="shared" ref="G5:G34" si="2">F5/27*100</f>
        <v>100</v>
      </c>
      <c r="H5" s="34">
        <v>7.0</v>
      </c>
      <c r="I5" s="34">
        <v>2.0</v>
      </c>
      <c r="J5" s="34">
        <v>10.0</v>
      </c>
      <c r="K5" s="34">
        <v>19.0</v>
      </c>
      <c r="L5" s="34">
        <f t="shared" ref="L5:L34" si="3">F5+K5</f>
        <v>46</v>
      </c>
      <c r="M5" s="34">
        <f t="shared" ref="M5:M34" si="4">L5/46*100</f>
        <v>100</v>
      </c>
      <c r="N5" s="35">
        <v>12.0</v>
      </c>
      <c r="O5" s="3">
        <v>4.0</v>
      </c>
      <c r="P5" s="3">
        <v>12.0</v>
      </c>
      <c r="Q5" s="3">
        <v>28.0</v>
      </c>
      <c r="R5" s="3">
        <f t="shared" ref="R5:R34" si="5">L5+Q5</f>
        <v>74</v>
      </c>
      <c r="S5" s="35">
        <f t="shared" ref="S5:S34" si="6">R5/74*100</f>
        <v>100</v>
      </c>
      <c r="T5" s="15">
        <v>7.0</v>
      </c>
      <c r="U5" s="15">
        <v>4.0</v>
      </c>
      <c r="V5" s="15">
        <v>12.0</v>
      </c>
      <c r="W5" s="15">
        <v>23.0</v>
      </c>
      <c r="X5" s="13">
        <f t="shared" ref="X5:X34" si="7">W5+R5</f>
        <v>97</v>
      </c>
      <c r="Y5" s="15">
        <f t="shared" ref="Y5:Y34" si="8">X5/97*100</f>
        <v>100</v>
      </c>
      <c r="Z5" s="15">
        <v>11.0</v>
      </c>
      <c r="AA5" s="15">
        <v>2.0</v>
      </c>
      <c r="AB5" s="15">
        <v>14.0</v>
      </c>
      <c r="AC5" s="13">
        <f t="shared" ref="AC5:AC34" si="9">Z5+AA5+AB5</f>
        <v>27</v>
      </c>
      <c r="AD5" s="13">
        <f t="shared" ref="AD5:AD34" si="10">AC5+X5</f>
        <v>124</v>
      </c>
      <c r="AE5" s="13">
        <f t="shared" ref="AE5:AE34" si="11">AD5/124*100</f>
        <v>100</v>
      </c>
      <c r="AF5" s="15">
        <v>4.0</v>
      </c>
      <c r="AG5" s="15">
        <v>2.0</v>
      </c>
      <c r="AH5" s="15">
        <v>14.0</v>
      </c>
      <c r="AI5" s="13">
        <f t="shared" ref="AI5:AI34" si="12">AH5+AG5+AF5</f>
        <v>20</v>
      </c>
      <c r="AJ5" s="13">
        <f t="shared" ref="AJ5:AJ34" si="13">AI5+AD5</f>
        <v>144</v>
      </c>
      <c r="AK5" s="13">
        <f t="shared" ref="AK5:AK34" si="14">AJ5/144*100</f>
        <v>100</v>
      </c>
      <c r="AL5" s="21">
        <v>6.0</v>
      </c>
      <c r="AM5" s="21">
        <v>3.0</v>
      </c>
      <c r="AN5" s="21">
        <v>14.0</v>
      </c>
      <c r="AO5" s="5">
        <f t="shared" ref="AO5:AO34" si="15">AN5+AM5+AL5</f>
        <v>23</v>
      </c>
      <c r="AP5" s="5">
        <f t="shared" ref="AP5:AP34" si="16">AO5+AJ5</f>
        <v>167</v>
      </c>
      <c r="AQ5" s="5">
        <f t="shared" ref="AQ5:AQ34" si="17">AP5/167*100</f>
        <v>100</v>
      </c>
      <c r="AR5" s="21">
        <v>3.0</v>
      </c>
      <c r="AS5" s="21">
        <v>2.0</v>
      </c>
      <c r="AT5" s="21">
        <v>4.0</v>
      </c>
      <c r="AU5" s="5">
        <f>AR5+AS5+AT5</f>
        <v>9</v>
      </c>
      <c r="AV5" s="5">
        <f t="shared" ref="AV5:AV34" si="18">AU5+AP5</f>
        <v>176</v>
      </c>
      <c r="AW5" s="21">
        <f t="shared" ref="AW5:AW34" si="19">AV5/176</f>
        <v>1</v>
      </c>
      <c r="AX5" s="5">
        <f t="shared" ref="AX5:AX34" si="20">AW5*100</f>
        <v>100</v>
      </c>
      <c r="AY5" s="5">
        <f t="shared" ref="AY5:BA5" si="1">C5+H5+N5+T5+Z5+AF5+AL5+AR5</f>
        <v>59</v>
      </c>
      <c r="AZ5" s="5">
        <f t="shared" si="1"/>
        <v>23</v>
      </c>
      <c r="BA5" s="5">
        <f t="shared" si="1"/>
        <v>94</v>
      </c>
      <c r="BB5" s="8">
        <v>5.0</v>
      </c>
      <c r="BC5" s="8">
        <v>3.0</v>
      </c>
      <c r="BD5" s="8">
        <v>14.0</v>
      </c>
      <c r="BE5" s="8">
        <f t="shared" ref="BE5:BE34" si="22">BD5+BC5+BB5</f>
        <v>22</v>
      </c>
      <c r="BF5" s="5">
        <f t="shared" ref="BF5:BF34" si="23">AV5+BE5</f>
        <v>198</v>
      </c>
      <c r="BG5" s="5">
        <f t="shared" ref="BG5:BG34" si="24">BF5/198%</f>
        <v>100</v>
      </c>
      <c r="BH5" s="8">
        <v>7.0</v>
      </c>
      <c r="BI5" s="8">
        <v>5.0</v>
      </c>
      <c r="BJ5" s="8">
        <v>20.0</v>
      </c>
      <c r="BK5" s="8">
        <f t="shared" ref="BK5:BK34" si="25">BJ5+BI5+BH5</f>
        <v>32</v>
      </c>
      <c r="BL5" s="5">
        <f t="shared" ref="BL5:BL34" si="26">BF5+BK5</f>
        <v>230</v>
      </c>
      <c r="BM5" s="5">
        <f t="shared" ref="BM5:BM34" si="27">BL5/230%</f>
        <v>100</v>
      </c>
      <c r="BN5" s="21">
        <v>7.0</v>
      </c>
      <c r="BO5" s="21">
        <v>2.0</v>
      </c>
      <c r="BP5" s="21">
        <v>8.0</v>
      </c>
      <c r="BQ5" s="5">
        <f t="shared" ref="BQ5:BQ34" si="28">BN5+BO5+BP5</f>
        <v>17</v>
      </c>
      <c r="BR5" s="5">
        <f t="shared" ref="BR5:BR34" si="29">BL5+BQ5</f>
        <v>247</v>
      </c>
      <c r="BS5" s="5">
        <f t="shared" ref="BS5:BS34" si="30">BR5/247*100</f>
        <v>100</v>
      </c>
      <c r="BT5" s="21">
        <v>7.0</v>
      </c>
      <c r="BU5" s="21">
        <v>4.0</v>
      </c>
      <c r="BV5" s="21">
        <v>12.0</v>
      </c>
      <c r="BW5" s="5">
        <f t="shared" ref="BW5:BW34" si="31">BT5+BU5+BV5</f>
        <v>23</v>
      </c>
      <c r="BX5" s="5">
        <f t="shared" ref="BX5:BX34" si="32">BR5+BW5</f>
        <v>270</v>
      </c>
      <c r="BY5" s="5">
        <f t="shared" ref="BY5:BY34" si="33">(BX5/270)*100</f>
        <v>100</v>
      </c>
      <c r="BZ5" s="21">
        <v>3.0</v>
      </c>
      <c r="CA5" s="21">
        <v>3.0</v>
      </c>
      <c r="CB5" s="21">
        <v>38.0</v>
      </c>
      <c r="CC5" s="5">
        <f t="shared" ref="CC5:CC34" si="34">BZ5+CA5+CB5</f>
        <v>44</v>
      </c>
      <c r="CD5" s="5">
        <f t="shared" ref="CD5:CD34" si="35">BX5+CC5</f>
        <v>314</v>
      </c>
      <c r="CE5" s="5">
        <f t="shared" ref="CE5:CE34" si="36">CD5/314*100</f>
        <v>100</v>
      </c>
      <c r="CF5" s="21">
        <v>4.0</v>
      </c>
      <c r="CG5" s="21">
        <v>4.0</v>
      </c>
      <c r="CH5" s="21">
        <v>16.0</v>
      </c>
      <c r="CI5" s="5">
        <f t="shared" ref="CI5:CI34" si="37">CF5+CG5+CH5</f>
        <v>24</v>
      </c>
      <c r="CJ5" s="5">
        <f t="shared" ref="CJ5:CJ34" si="38">CD5+CI5</f>
        <v>338</v>
      </c>
      <c r="CK5" s="5">
        <f t="shared" ref="CK5:CK34" si="39">CJ5/338*100</f>
        <v>100</v>
      </c>
      <c r="CL5" s="127">
        <v>6.0</v>
      </c>
      <c r="CM5" s="127">
        <v>3.0</v>
      </c>
      <c r="CN5" s="127">
        <v>16.0</v>
      </c>
      <c r="CO5" s="89">
        <v>25.0</v>
      </c>
      <c r="CP5" s="127">
        <v>363.0</v>
      </c>
      <c r="CQ5" s="127">
        <f t="shared" ref="CQ5:CQ38" si="40">(CP5/363)*100</f>
        <v>100</v>
      </c>
      <c r="CR5" s="127">
        <v>1.0</v>
      </c>
      <c r="CS5" s="127">
        <v>1.0</v>
      </c>
      <c r="CT5" s="127">
        <v>4.0</v>
      </c>
      <c r="CU5" s="127">
        <f t="shared" ref="CU5:CU38" si="41">CR5+CS5+CT5</f>
        <v>6</v>
      </c>
      <c r="CV5" s="127">
        <f t="shared" ref="CV5:CV38" si="42">CP5+CU5</f>
        <v>369</v>
      </c>
      <c r="CW5" s="127">
        <f t="shared" ref="CW5:CW38" si="43">(CV5/369)*100</f>
        <v>100</v>
      </c>
      <c r="CX5" s="127">
        <f t="shared" ref="CX5:CX38" si="44">CV5-CY5</f>
        <v>147</v>
      </c>
      <c r="CY5" s="127">
        <f t="shared" ref="CY5:CY38" si="45">E5+J5+P5+V5+AB5+AH5+AN5+AT5+BD5+BJ5+BP5+BV5+CB5+CH5+CN5+CT5</f>
        <v>222</v>
      </c>
    </row>
    <row r="6">
      <c r="A6" s="10">
        <v>1.0</v>
      </c>
      <c r="B6" s="8" t="s">
        <v>22</v>
      </c>
      <c r="C6" s="8">
        <v>8.0</v>
      </c>
      <c r="D6" s="8">
        <v>4.0</v>
      </c>
      <c r="E6" s="8">
        <v>12.0</v>
      </c>
      <c r="F6" s="8">
        <v>24.0</v>
      </c>
      <c r="G6" s="8">
        <f t="shared" si="2"/>
        <v>88.88888889</v>
      </c>
      <c r="H6" s="34">
        <v>7.0</v>
      </c>
      <c r="I6" s="34">
        <v>2.0</v>
      </c>
      <c r="J6" s="34">
        <v>10.0</v>
      </c>
      <c r="K6" s="34">
        <v>19.0</v>
      </c>
      <c r="L6" s="34">
        <f t="shared" si="3"/>
        <v>43</v>
      </c>
      <c r="M6" s="34">
        <f t="shared" si="4"/>
        <v>93.47826087</v>
      </c>
      <c r="N6" s="10">
        <v>12.0</v>
      </c>
      <c r="O6" s="8">
        <v>4.0</v>
      </c>
      <c r="P6" s="8">
        <v>12.0</v>
      </c>
      <c r="Q6" s="8">
        <f t="shared" ref="Q6:Q34" si="46">N6+O6+P6</f>
        <v>28</v>
      </c>
      <c r="R6" s="8">
        <f t="shared" si="5"/>
        <v>71</v>
      </c>
      <c r="S6" s="35">
        <f t="shared" si="6"/>
        <v>95.94594595</v>
      </c>
      <c r="T6" s="15">
        <v>7.0</v>
      </c>
      <c r="U6" s="15">
        <v>4.0</v>
      </c>
      <c r="V6" s="15">
        <v>10.0</v>
      </c>
      <c r="W6" s="13">
        <f t="shared" ref="W6:W34" si="47">T6+U6+V6</f>
        <v>21</v>
      </c>
      <c r="X6" s="13">
        <f t="shared" si="7"/>
        <v>92</v>
      </c>
      <c r="Y6" s="15">
        <f t="shared" si="8"/>
        <v>94.84536082</v>
      </c>
      <c r="Z6" s="15">
        <v>10.0</v>
      </c>
      <c r="AA6" s="15">
        <v>2.0</v>
      </c>
      <c r="AB6" s="15">
        <v>14.0</v>
      </c>
      <c r="AC6" s="13">
        <f t="shared" si="9"/>
        <v>26</v>
      </c>
      <c r="AD6" s="13">
        <f t="shared" si="10"/>
        <v>118</v>
      </c>
      <c r="AE6" s="13">
        <f t="shared" si="11"/>
        <v>95.16129032</v>
      </c>
      <c r="AF6" s="15">
        <v>4.0</v>
      </c>
      <c r="AG6" s="15">
        <v>2.0</v>
      </c>
      <c r="AH6" s="15">
        <v>14.0</v>
      </c>
      <c r="AI6" s="13">
        <f t="shared" si="12"/>
        <v>20</v>
      </c>
      <c r="AJ6" s="13">
        <f t="shared" si="13"/>
        <v>138</v>
      </c>
      <c r="AK6" s="13">
        <f t="shared" si="14"/>
        <v>95.83333333</v>
      </c>
      <c r="AL6" s="21">
        <v>6.0</v>
      </c>
      <c r="AM6" s="21">
        <v>3.0</v>
      </c>
      <c r="AN6" s="21">
        <v>14.0</v>
      </c>
      <c r="AO6" s="5">
        <f t="shared" si="15"/>
        <v>23</v>
      </c>
      <c r="AP6" s="5">
        <f t="shared" si="16"/>
        <v>161</v>
      </c>
      <c r="AQ6" s="5">
        <f t="shared" si="17"/>
        <v>96.40718563</v>
      </c>
      <c r="AR6" s="21">
        <v>3.0</v>
      </c>
      <c r="AS6" s="21">
        <v>2.0</v>
      </c>
      <c r="AT6" s="21">
        <v>4.0</v>
      </c>
      <c r="AU6" s="5">
        <f t="shared" ref="AU6:AU34" si="48">AT6+AS6+AR6</f>
        <v>9</v>
      </c>
      <c r="AV6" s="5">
        <f t="shared" si="18"/>
        <v>170</v>
      </c>
      <c r="AW6" s="21">
        <f t="shared" si="19"/>
        <v>0.9659090909</v>
      </c>
      <c r="AX6" s="5">
        <f t="shared" si="20"/>
        <v>96.59090909</v>
      </c>
      <c r="AY6" s="5">
        <f t="shared" ref="AY6:BA6" si="21">C6+H6+N6+T6+Z6+AF6+AL6+AR6</f>
        <v>57</v>
      </c>
      <c r="AZ6" s="5">
        <f t="shared" si="21"/>
        <v>23</v>
      </c>
      <c r="BA6" s="5">
        <f t="shared" si="21"/>
        <v>90</v>
      </c>
      <c r="BB6" s="8">
        <v>5.0</v>
      </c>
      <c r="BC6" s="8">
        <v>3.0</v>
      </c>
      <c r="BD6" s="8">
        <v>14.0</v>
      </c>
      <c r="BE6" s="8">
        <f t="shared" si="22"/>
        <v>22</v>
      </c>
      <c r="BF6" s="5">
        <f t="shared" si="23"/>
        <v>192</v>
      </c>
      <c r="BG6" s="5">
        <f t="shared" si="24"/>
        <v>96.96969697</v>
      </c>
      <c r="BH6" s="8">
        <v>7.0</v>
      </c>
      <c r="BI6" s="8">
        <v>4.0</v>
      </c>
      <c r="BJ6" s="8">
        <v>20.0</v>
      </c>
      <c r="BK6" s="8">
        <f t="shared" si="25"/>
        <v>31</v>
      </c>
      <c r="BL6" s="5">
        <f t="shared" si="26"/>
        <v>223</v>
      </c>
      <c r="BM6" s="5">
        <f t="shared" si="27"/>
        <v>96.95652174</v>
      </c>
      <c r="BN6" s="21">
        <v>6.0</v>
      </c>
      <c r="BO6" s="21">
        <v>2.0</v>
      </c>
      <c r="BP6" s="21">
        <v>8.0</v>
      </c>
      <c r="BQ6" s="5">
        <f t="shared" si="28"/>
        <v>16</v>
      </c>
      <c r="BR6" s="5">
        <f t="shared" si="29"/>
        <v>239</v>
      </c>
      <c r="BS6" s="5">
        <f t="shared" si="30"/>
        <v>96.7611336</v>
      </c>
      <c r="BT6" s="21">
        <v>7.0</v>
      </c>
      <c r="BU6" s="21">
        <v>4.0</v>
      </c>
      <c r="BV6" s="21">
        <v>12.0</v>
      </c>
      <c r="BW6" s="5">
        <f t="shared" si="31"/>
        <v>23</v>
      </c>
      <c r="BX6" s="5">
        <f t="shared" si="32"/>
        <v>262</v>
      </c>
      <c r="BY6" s="5">
        <f t="shared" si="33"/>
        <v>97.03703704</v>
      </c>
      <c r="BZ6" s="21">
        <v>3.0</v>
      </c>
      <c r="CA6" s="21">
        <v>3.0</v>
      </c>
      <c r="CB6" s="21">
        <v>38.0</v>
      </c>
      <c r="CC6" s="5">
        <f t="shared" si="34"/>
        <v>44</v>
      </c>
      <c r="CD6" s="5">
        <f t="shared" si="35"/>
        <v>306</v>
      </c>
      <c r="CE6" s="5">
        <f t="shared" si="36"/>
        <v>97.4522293</v>
      </c>
      <c r="CF6" s="21">
        <v>3.0</v>
      </c>
      <c r="CG6" s="21">
        <v>3.0</v>
      </c>
      <c r="CH6" s="21">
        <v>16.0</v>
      </c>
      <c r="CI6" s="5">
        <f t="shared" si="37"/>
        <v>22</v>
      </c>
      <c r="CJ6" s="5">
        <f t="shared" si="38"/>
        <v>328</v>
      </c>
      <c r="CK6" s="5">
        <f t="shared" si="39"/>
        <v>97.04142012</v>
      </c>
      <c r="CL6" s="49">
        <v>6.0</v>
      </c>
      <c r="CM6" s="49">
        <v>3.0</v>
      </c>
      <c r="CN6" s="49">
        <v>16.0</v>
      </c>
      <c r="CO6" s="56">
        <f t="shared" ref="CO6:CO38" si="50">CL6+CM6+CN6</f>
        <v>25</v>
      </c>
      <c r="CP6" s="56">
        <f t="shared" ref="CP6:CP38" si="51">CJ6+CO6</f>
        <v>353</v>
      </c>
      <c r="CQ6" s="127">
        <f t="shared" si="40"/>
        <v>97.24517906</v>
      </c>
      <c r="CR6" s="49">
        <v>1.0</v>
      </c>
      <c r="CS6" s="49">
        <v>1.0</v>
      </c>
      <c r="CT6" s="49">
        <v>4.0</v>
      </c>
      <c r="CU6" s="127">
        <f t="shared" si="41"/>
        <v>6</v>
      </c>
      <c r="CV6" s="127">
        <f t="shared" si="42"/>
        <v>359</v>
      </c>
      <c r="CW6" s="127">
        <f t="shared" si="43"/>
        <v>97.2899729</v>
      </c>
      <c r="CX6" s="127">
        <f t="shared" si="44"/>
        <v>141</v>
      </c>
      <c r="CY6" s="127">
        <f t="shared" si="45"/>
        <v>218</v>
      </c>
    </row>
    <row r="7">
      <c r="A7" s="10">
        <v>2.0</v>
      </c>
      <c r="B7" s="8" t="s">
        <v>23</v>
      </c>
      <c r="C7" s="8">
        <v>6.0</v>
      </c>
      <c r="D7" s="8">
        <v>3.0</v>
      </c>
      <c r="E7" s="8">
        <v>8.0</v>
      </c>
      <c r="F7" s="8">
        <v>17.0</v>
      </c>
      <c r="G7" s="39">
        <f t="shared" si="2"/>
        <v>62.96296296</v>
      </c>
      <c r="H7" s="34">
        <v>5.0</v>
      </c>
      <c r="I7" s="34">
        <v>2.0</v>
      </c>
      <c r="J7" s="34">
        <v>6.0</v>
      </c>
      <c r="K7" s="34">
        <v>13.0</v>
      </c>
      <c r="L7" s="34">
        <f t="shared" si="3"/>
        <v>30</v>
      </c>
      <c r="M7" s="34">
        <f t="shared" si="4"/>
        <v>65.2173913</v>
      </c>
      <c r="N7" s="10">
        <v>12.0</v>
      </c>
      <c r="O7" s="8">
        <v>3.0</v>
      </c>
      <c r="P7" s="8">
        <v>12.0</v>
      </c>
      <c r="Q7" s="8">
        <f t="shared" si="46"/>
        <v>27</v>
      </c>
      <c r="R7" s="8">
        <f t="shared" si="5"/>
        <v>57</v>
      </c>
      <c r="S7" s="35">
        <f t="shared" si="6"/>
        <v>77.02702703</v>
      </c>
      <c r="T7" s="15">
        <v>5.0</v>
      </c>
      <c r="U7" s="15">
        <v>3.0</v>
      </c>
      <c r="V7" s="15">
        <v>10.0</v>
      </c>
      <c r="W7" s="13">
        <f t="shared" si="47"/>
        <v>18</v>
      </c>
      <c r="X7" s="13">
        <f t="shared" si="7"/>
        <v>75</v>
      </c>
      <c r="Y7" s="15">
        <f t="shared" si="8"/>
        <v>77.31958763</v>
      </c>
      <c r="Z7" s="15">
        <v>9.0</v>
      </c>
      <c r="AA7" s="15">
        <v>1.0</v>
      </c>
      <c r="AB7" s="15">
        <v>12.0</v>
      </c>
      <c r="AC7" s="13">
        <f t="shared" si="9"/>
        <v>22</v>
      </c>
      <c r="AD7" s="13">
        <f t="shared" si="10"/>
        <v>97</v>
      </c>
      <c r="AE7" s="13">
        <f t="shared" si="11"/>
        <v>78.22580645</v>
      </c>
      <c r="AF7" s="15">
        <v>4.0</v>
      </c>
      <c r="AG7" s="15">
        <v>2.0</v>
      </c>
      <c r="AH7" s="15">
        <v>12.0</v>
      </c>
      <c r="AI7" s="13">
        <f t="shared" si="12"/>
        <v>18</v>
      </c>
      <c r="AJ7" s="13">
        <f t="shared" si="13"/>
        <v>115</v>
      </c>
      <c r="AK7" s="13">
        <f t="shared" si="14"/>
        <v>79.86111111</v>
      </c>
      <c r="AL7" s="21">
        <v>6.0</v>
      </c>
      <c r="AM7" s="21">
        <v>2.0</v>
      </c>
      <c r="AN7" s="21">
        <v>12.0</v>
      </c>
      <c r="AO7" s="5">
        <f t="shared" si="15"/>
        <v>20</v>
      </c>
      <c r="AP7" s="5">
        <f t="shared" si="16"/>
        <v>135</v>
      </c>
      <c r="AQ7" s="5">
        <f t="shared" si="17"/>
        <v>80.83832335</v>
      </c>
      <c r="AR7" s="21">
        <v>3.0</v>
      </c>
      <c r="AS7" s="21">
        <v>2.0</v>
      </c>
      <c r="AT7" s="21">
        <v>4.0</v>
      </c>
      <c r="AU7" s="5">
        <f t="shared" si="48"/>
        <v>9</v>
      </c>
      <c r="AV7" s="5">
        <f t="shared" si="18"/>
        <v>144</v>
      </c>
      <c r="AW7" s="21">
        <f t="shared" si="19"/>
        <v>0.8181818182</v>
      </c>
      <c r="AX7" s="5">
        <f t="shared" si="20"/>
        <v>81.81818182</v>
      </c>
      <c r="AY7" s="5">
        <f t="shared" ref="AY7:BA7" si="49">C7+H7+N7+T7+Z7+AF7+AL7+AR7</f>
        <v>50</v>
      </c>
      <c r="AZ7" s="5">
        <f t="shared" si="49"/>
        <v>18</v>
      </c>
      <c r="BA7" s="5">
        <f t="shared" si="49"/>
        <v>76</v>
      </c>
      <c r="BB7" s="8">
        <v>4.0</v>
      </c>
      <c r="BC7" s="8">
        <v>3.0</v>
      </c>
      <c r="BD7" s="8">
        <v>12.0</v>
      </c>
      <c r="BE7" s="8">
        <f t="shared" si="22"/>
        <v>19</v>
      </c>
      <c r="BF7" s="5">
        <f t="shared" si="23"/>
        <v>163</v>
      </c>
      <c r="BG7" s="5">
        <f t="shared" si="24"/>
        <v>82.32323232</v>
      </c>
      <c r="BH7" s="8">
        <v>7.0</v>
      </c>
      <c r="BI7" s="8">
        <v>5.0</v>
      </c>
      <c r="BJ7" s="8">
        <v>16.0</v>
      </c>
      <c r="BK7" s="8">
        <f t="shared" si="25"/>
        <v>28</v>
      </c>
      <c r="BL7" s="5">
        <f t="shared" si="26"/>
        <v>191</v>
      </c>
      <c r="BM7" s="5">
        <f t="shared" si="27"/>
        <v>83.04347826</v>
      </c>
      <c r="BN7" s="21">
        <v>6.0</v>
      </c>
      <c r="BO7" s="21">
        <v>2.0</v>
      </c>
      <c r="BP7" s="21">
        <v>8.0</v>
      </c>
      <c r="BQ7" s="5">
        <f t="shared" si="28"/>
        <v>16</v>
      </c>
      <c r="BR7" s="5">
        <f t="shared" si="29"/>
        <v>207</v>
      </c>
      <c r="BS7" s="5">
        <f t="shared" si="30"/>
        <v>83.80566802</v>
      </c>
      <c r="BT7" s="21">
        <v>6.0</v>
      </c>
      <c r="BU7" s="21">
        <v>3.0</v>
      </c>
      <c r="BV7" s="21">
        <v>12.0</v>
      </c>
      <c r="BW7" s="5">
        <f t="shared" si="31"/>
        <v>21</v>
      </c>
      <c r="BX7" s="5">
        <f t="shared" si="32"/>
        <v>228</v>
      </c>
      <c r="BY7" s="5">
        <f t="shared" si="33"/>
        <v>84.44444444</v>
      </c>
      <c r="BZ7" s="21">
        <v>3.0</v>
      </c>
      <c r="CA7" s="21">
        <v>3.0</v>
      </c>
      <c r="CB7" s="21">
        <v>37.0</v>
      </c>
      <c r="CC7" s="5">
        <f t="shared" si="34"/>
        <v>43</v>
      </c>
      <c r="CD7" s="5">
        <f t="shared" si="35"/>
        <v>271</v>
      </c>
      <c r="CE7" s="5">
        <f t="shared" si="36"/>
        <v>86.30573248</v>
      </c>
      <c r="CF7" s="21">
        <v>3.0</v>
      </c>
      <c r="CG7" s="21">
        <v>4.0</v>
      </c>
      <c r="CH7" s="21">
        <v>14.0</v>
      </c>
      <c r="CI7" s="5">
        <f t="shared" si="37"/>
        <v>21</v>
      </c>
      <c r="CJ7" s="5">
        <f t="shared" si="38"/>
        <v>292</v>
      </c>
      <c r="CK7" s="5">
        <f t="shared" si="39"/>
        <v>86.39053254</v>
      </c>
      <c r="CL7" s="87">
        <v>6.0</v>
      </c>
      <c r="CM7" s="87">
        <v>3.0</v>
      </c>
      <c r="CN7" s="87">
        <v>16.0</v>
      </c>
      <c r="CO7" s="56">
        <f t="shared" si="50"/>
        <v>25</v>
      </c>
      <c r="CP7" s="56">
        <f t="shared" si="51"/>
        <v>317</v>
      </c>
      <c r="CQ7" s="127">
        <f t="shared" si="40"/>
        <v>87.32782369</v>
      </c>
      <c r="CR7" s="49">
        <v>1.0</v>
      </c>
      <c r="CS7" s="49">
        <v>1.0</v>
      </c>
      <c r="CT7" s="49">
        <v>4.0</v>
      </c>
      <c r="CU7" s="127">
        <f t="shared" si="41"/>
        <v>6</v>
      </c>
      <c r="CV7" s="127">
        <f t="shared" si="42"/>
        <v>323</v>
      </c>
      <c r="CW7" s="127">
        <f t="shared" si="43"/>
        <v>87.53387534</v>
      </c>
      <c r="CX7" s="127">
        <f t="shared" si="44"/>
        <v>128</v>
      </c>
      <c r="CY7" s="127">
        <f t="shared" si="45"/>
        <v>195</v>
      </c>
    </row>
    <row r="8">
      <c r="A8" s="10">
        <v>3.0</v>
      </c>
      <c r="B8" s="8" t="s">
        <v>24</v>
      </c>
      <c r="C8" s="8">
        <v>6.0</v>
      </c>
      <c r="D8" s="8">
        <v>2.0</v>
      </c>
      <c r="E8" s="8">
        <v>12.0</v>
      </c>
      <c r="F8" s="8">
        <v>20.0</v>
      </c>
      <c r="G8" s="39">
        <f t="shared" si="2"/>
        <v>74.07407407</v>
      </c>
      <c r="H8" s="34">
        <v>6.0</v>
      </c>
      <c r="I8" s="34">
        <v>2.0</v>
      </c>
      <c r="J8" s="34">
        <v>8.0</v>
      </c>
      <c r="K8" s="34">
        <v>16.0</v>
      </c>
      <c r="L8" s="34">
        <f t="shared" si="3"/>
        <v>36</v>
      </c>
      <c r="M8" s="34">
        <f t="shared" si="4"/>
        <v>78.26086957</v>
      </c>
      <c r="N8" s="10">
        <v>12.0</v>
      </c>
      <c r="O8" s="8">
        <v>4.0</v>
      </c>
      <c r="P8" s="8">
        <v>12.0</v>
      </c>
      <c r="Q8" s="8">
        <f t="shared" si="46"/>
        <v>28</v>
      </c>
      <c r="R8" s="8">
        <f t="shared" si="5"/>
        <v>64</v>
      </c>
      <c r="S8" s="35">
        <f t="shared" si="6"/>
        <v>86.48648649</v>
      </c>
      <c r="T8" s="15">
        <v>6.0</v>
      </c>
      <c r="U8" s="15">
        <v>4.0</v>
      </c>
      <c r="V8" s="15">
        <v>10.0</v>
      </c>
      <c r="W8" s="13">
        <f t="shared" si="47"/>
        <v>20</v>
      </c>
      <c r="X8" s="13">
        <f t="shared" si="7"/>
        <v>84</v>
      </c>
      <c r="Y8" s="15">
        <f t="shared" si="8"/>
        <v>86.59793814</v>
      </c>
      <c r="Z8" s="15">
        <v>8.0</v>
      </c>
      <c r="AA8" s="15">
        <v>0.0</v>
      </c>
      <c r="AB8" s="15">
        <v>10.0</v>
      </c>
      <c r="AC8" s="13">
        <f t="shared" si="9"/>
        <v>18</v>
      </c>
      <c r="AD8" s="13">
        <f t="shared" si="10"/>
        <v>102</v>
      </c>
      <c r="AE8" s="13">
        <f t="shared" si="11"/>
        <v>82.25806452</v>
      </c>
      <c r="AF8" s="15">
        <v>3.0</v>
      </c>
      <c r="AG8" s="15">
        <v>2.0</v>
      </c>
      <c r="AH8" s="15">
        <v>10.0</v>
      </c>
      <c r="AI8" s="13">
        <f t="shared" si="12"/>
        <v>15</v>
      </c>
      <c r="AJ8" s="13">
        <f t="shared" si="13"/>
        <v>117</v>
      </c>
      <c r="AK8" s="13">
        <f t="shared" si="14"/>
        <v>81.25</v>
      </c>
      <c r="AL8" s="21">
        <v>5.0</v>
      </c>
      <c r="AM8" s="21">
        <v>2.0</v>
      </c>
      <c r="AN8" s="21">
        <v>10.0</v>
      </c>
      <c r="AO8" s="5">
        <f t="shared" si="15"/>
        <v>17</v>
      </c>
      <c r="AP8" s="5">
        <f t="shared" si="16"/>
        <v>134</v>
      </c>
      <c r="AQ8" s="5">
        <f t="shared" si="17"/>
        <v>80.23952096</v>
      </c>
      <c r="AR8" s="21">
        <v>3.0</v>
      </c>
      <c r="AS8" s="21">
        <v>2.0</v>
      </c>
      <c r="AT8" s="21">
        <v>4.0</v>
      </c>
      <c r="AU8" s="5">
        <f t="shared" si="48"/>
        <v>9</v>
      </c>
      <c r="AV8" s="5">
        <f t="shared" si="18"/>
        <v>143</v>
      </c>
      <c r="AW8" s="21">
        <f t="shared" si="19"/>
        <v>0.8125</v>
      </c>
      <c r="AX8" s="5">
        <f t="shared" si="20"/>
        <v>81.25</v>
      </c>
      <c r="AY8" s="5">
        <f t="shared" ref="AY8:BA8" si="52">C8+H8+N8+T8+Z8+AF8+AL8+AR8</f>
        <v>49</v>
      </c>
      <c r="AZ8" s="5">
        <f t="shared" si="52"/>
        <v>18</v>
      </c>
      <c r="BA8" s="5">
        <f t="shared" si="52"/>
        <v>76</v>
      </c>
      <c r="BB8" s="8">
        <v>5.0</v>
      </c>
      <c r="BC8" s="8">
        <v>3.0</v>
      </c>
      <c r="BD8" s="8">
        <v>12.0</v>
      </c>
      <c r="BE8" s="8">
        <f t="shared" si="22"/>
        <v>20</v>
      </c>
      <c r="BF8" s="5">
        <f t="shared" si="23"/>
        <v>163</v>
      </c>
      <c r="BG8" s="5">
        <f t="shared" si="24"/>
        <v>82.32323232</v>
      </c>
      <c r="BH8" s="8">
        <v>7.0</v>
      </c>
      <c r="BI8" s="8">
        <v>4.0</v>
      </c>
      <c r="BJ8" s="8">
        <v>12.0</v>
      </c>
      <c r="BK8" s="8">
        <f t="shared" si="25"/>
        <v>23</v>
      </c>
      <c r="BL8" s="5">
        <f t="shared" si="26"/>
        <v>186</v>
      </c>
      <c r="BM8" s="5">
        <f t="shared" si="27"/>
        <v>80.86956522</v>
      </c>
      <c r="BN8" s="21">
        <v>7.0</v>
      </c>
      <c r="BO8" s="21">
        <v>2.0</v>
      </c>
      <c r="BP8" s="21">
        <v>8.0</v>
      </c>
      <c r="BQ8" s="5">
        <f t="shared" si="28"/>
        <v>17</v>
      </c>
      <c r="BR8" s="5">
        <f t="shared" si="29"/>
        <v>203</v>
      </c>
      <c r="BS8" s="5">
        <f t="shared" si="30"/>
        <v>82.18623482</v>
      </c>
      <c r="BT8" s="21">
        <v>4.0</v>
      </c>
      <c r="BU8" s="21">
        <v>3.0</v>
      </c>
      <c r="BV8" s="21">
        <v>8.0</v>
      </c>
      <c r="BW8" s="5">
        <f t="shared" si="31"/>
        <v>15</v>
      </c>
      <c r="BX8" s="5">
        <f t="shared" si="32"/>
        <v>218</v>
      </c>
      <c r="BY8" s="5">
        <f t="shared" si="33"/>
        <v>80.74074074</v>
      </c>
      <c r="BZ8" s="21">
        <v>3.0</v>
      </c>
      <c r="CA8" s="21">
        <v>3.0</v>
      </c>
      <c r="CB8" s="21">
        <v>38.0</v>
      </c>
      <c r="CC8" s="5">
        <f t="shared" si="34"/>
        <v>44</v>
      </c>
      <c r="CD8" s="5">
        <f t="shared" si="35"/>
        <v>262</v>
      </c>
      <c r="CE8" s="5">
        <f t="shared" si="36"/>
        <v>83.43949045</v>
      </c>
      <c r="CF8" s="21">
        <v>4.0</v>
      </c>
      <c r="CG8" s="21">
        <v>4.0</v>
      </c>
      <c r="CH8" s="21">
        <v>16.0</v>
      </c>
      <c r="CI8" s="5">
        <f t="shared" si="37"/>
        <v>24</v>
      </c>
      <c r="CJ8" s="5">
        <f t="shared" si="38"/>
        <v>286</v>
      </c>
      <c r="CK8" s="5">
        <f t="shared" si="39"/>
        <v>84.61538462</v>
      </c>
      <c r="CL8" s="87">
        <v>6.0</v>
      </c>
      <c r="CM8" s="87">
        <v>3.0</v>
      </c>
      <c r="CN8" s="87">
        <v>16.0</v>
      </c>
      <c r="CO8" s="56">
        <f t="shared" si="50"/>
        <v>25</v>
      </c>
      <c r="CP8" s="56">
        <f t="shared" si="51"/>
        <v>311</v>
      </c>
      <c r="CQ8" s="127">
        <f t="shared" si="40"/>
        <v>85.67493113</v>
      </c>
      <c r="CR8" s="49">
        <v>1.0</v>
      </c>
      <c r="CS8" s="49">
        <v>1.0</v>
      </c>
      <c r="CT8" s="49">
        <v>4.0</v>
      </c>
      <c r="CU8" s="127">
        <f t="shared" si="41"/>
        <v>6</v>
      </c>
      <c r="CV8" s="127">
        <f t="shared" si="42"/>
        <v>317</v>
      </c>
      <c r="CW8" s="127">
        <f t="shared" si="43"/>
        <v>85.90785908</v>
      </c>
      <c r="CX8" s="127">
        <f t="shared" si="44"/>
        <v>127</v>
      </c>
      <c r="CY8" s="127">
        <f t="shared" si="45"/>
        <v>190</v>
      </c>
    </row>
    <row r="9">
      <c r="A9" s="10">
        <v>4.0</v>
      </c>
      <c r="B9" s="8" t="s">
        <v>25</v>
      </c>
      <c r="C9" s="8">
        <v>9.0</v>
      </c>
      <c r="D9" s="8">
        <v>4.0</v>
      </c>
      <c r="E9" s="8">
        <v>14.0</v>
      </c>
      <c r="F9" s="8">
        <v>27.0</v>
      </c>
      <c r="G9" s="8">
        <f t="shared" si="2"/>
        <v>100</v>
      </c>
      <c r="H9" s="34">
        <v>7.0</v>
      </c>
      <c r="I9" s="34">
        <v>2.0</v>
      </c>
      <c r="J9" s="34">
        <v>8.0</v>
      </c>
      <c r="K9" s="34">
        <v>17.0</v>
      </c>
      <c r="L9" s="34">
        <f t="shared" si="3"/>
        <v>44</v>
      </c>
      <c r="M9" s="34">
        <f t="shared" si="4"/>
        <v>95.65217391</v>
      </c>
      <c r="N9" s="10">
        <v>12.0</v>
      </c>
      <c r="O9" s="8">
        <v>4.0</v>
      </c>
      <c r="P9" s="8">
        <v>12.0</v>
      </c>
      <c r="Q9" s="8">
        <f t="shared" si="46"/>
        <v>28</v>
      </c>
      <c r="R9" s="8">
        <f t="shared" si="5"/>
        <v>72</v>
      </c>
      <c r="S9" s="35">
        <f t="shared" si="6"/>
        <v>97.2972973</v>
      </c>
      <c r="T9" s="15">
        <v>7.0</v>
      </c>
      <c r="U9" s="15">
        <v>4.0</v>
      </c>
      <c r="V9" s="15">
        <v>12.0</v>
      </c>
      <c r="W9" s="13">
        <f t="shared" si="47"/>
        <v>23</v>
      </c>
      <c r="X9" s="13">
        <f t="shared" si="7"/>
        <v>95</v>
      </c>
      <c r="Y9" s="15">
        <f t="shared" si="8"/>
        <v>97.93814433</v>
      </c>
      <c r="Z9" s="15">
        <v>11.0</v>
      </c>
      <c r="AA9" s="15">
        <v>2.0</v>
      </c>
      <c r="AB9" s="15">
        <v>14.0</v>
      </c>
      <c r="AC9" s="13">
        <f t="shared" si="9"/>
        <v>27</v>
      </c>
      <c r="AD9" s="13">
        <f t="shared" si="10"/>
        <v>122</v>
      </c>
      <c r="AE9" s="13">
        <f t="shared" si="11"/>
        <v>98.38709677</v>
      </c>
      <c r="AF9" s="15">
        <v>4.0</v>
      </c>
      <c r="AG9" s="15">
        <v>2.0</v>
      </c>
      <c r="AH9" s="15">
        <v>14.0</v>
      </c>
      <c r="AI9" s="13">
        <f t="shared" si="12"/>
        <v>20</v>
      </c>
      <c r="AJ9" s="13">
        <f t="shared" si="13"/>
        <v>142</v>
      </c>
      <c r="AK9" s="13">
        <f t="shared" si="14"/>
        <v>98.61111111</v>
      </c>
      <c r="AL9" s="21">
        <v>6.0</v>
      </c>
      <c r="AM9" s="21">
        <v>3.0</v>
      </c>
      <c r="AN9" s="21">
        <v>14.0</v>
      </c>
      <c r="AO9" s="5">
        <f t="shared" si="15"/>
        <v>23</v>
      </c>
      <c r="AP9" s="5">
        <f t="shared" si="16"/>
        <v>165</v>
      </c>
      <c r="AQ9" s="5">
        <f t="shared" si="17"/>
        <v>98.80239521</v>
      </c>
      <c r="AR9" s="21">
        <v>2.0</v>
      </c>
      <c r="AS9" s="21">
        <v>2.0</v>
      </c>
      <c r="AT9" s="21">
        <v>4.0</v>
      </c>
      <c r="AU9" s="5">
        <f t="shared" si="48"/>
        <v>8</v>
      </c>
      <c r="AV9" s="5">
        <f t="shared" si="18"/>
        <v>173</v>
      </c>
      <c r="AW9" s="21">
        <f t="shared" si="19"/>
        <v>0.9829545455</v>
      </c>
      <c r="AX9" s="5">
        <f t="shared" si="20"/>
        <v>98.29545455</v>
      </c>
      <c r="AY9" s="5">
        <f t="shared" ref="AY9:BA9" si="53">C9+H9+N9+T9+Z9+AF9+AL9+AR9</f>
        <v>58</v>
      </c>
      <c r="AZ9" s="5">
        <f t="shared" si="53"/>
        <v>23</v>
      </c>
      <c r="BA9" s="5">
        <f t="shared" si="53"/>
        <v>92</v>
      </c>
      <c r="BB9" s="8">
        <v>5.0</v>
      </c>
      <c r="BC9" s="8">
        <v>2.0</v>
      </c>
      <c r="BD9" s="8">
        <v>14.0</v>
      </c>
      <c r="BE9" s="8">
        <f t="shared" si="22"/>
        <v>21</v>
      </c>
      <c r="BF9" s="5">
        <f t="shared" si="23"/>
        <v>194</v>
      </c>
      <c r="BG9" s="5">
        <f t="shared" si="24"/>
        <v>97.97979798</v>
      </c>
      <c r="BH9" s="8">
        <v>7.0</v>
      </c>
      <c r="BI9" s="8">
        <v>5.0</v>
      </c>
      <c r="BJ9" s="8">
        <v>20.0</v>
      </c>
      <c r="BK9" s="8">
        <f t="shared" si="25"/>
        <v>32</v>
      </c>
      <c r="BL9" s="5">
        <f t="shared" si="26"/>
        <v>226</v>
      </c>
      <c r="BM9" s="5">
        <f t="shared" si="27"/>
        <v>98.26086957</v>
      </c>
      <c r="BN9" s="21">
        <v>7.0</v>
      </c>
      <c r="BO9" s="21">
        <v>2.0</v>
      </c>
      <c r="BP9" s="21">
        <v>8.0</v>
      </c>
      <c r="BQ9" s="5">
        <f t="shared" si="28"/>
        <v>17</v>
      </c>
      <c r="BR9" s="5">
        <f t="shared" si="29"/>
        <v>243</v>
      </c>
      <c r="BS9" s="5">
        <f t="shared" si="30"/>
        <v>98.3805668</v>
      </c>
      <c r="BT9" s="21">
        <v>6.0</v>
      </c>
      <c r="BU9" s="21">
        <v>3.0</v>
      </c>
      <c r="BV9" s="21">
        <v>10.0</v>
      </c>
      <c r="BW9" s="5">
        <f t="shared" si="31"/>
        <v>19</v>
      </c>
      <c r="BX9" s="5">
        <f t="shared" si="32"/>
        <v>262</v>
      </c>
      <c r="BY9" s="5">
        <f t="shared" si="33"/>
        <v>97.03703704</v>
      </c>
      <c r="BZ9" s="21">
        <v>2.0</v>
      </c>
      <c r="CA9" s="21">
        <v>3.0</v>
      </c>
      <c r="CB9" s="21">
        <v>38.0</v>
      </c>
      <c r="CC9" s="5">
        <f t="shared" si="34"/>
        <v>43</v>
      </c>
      <c r="CD9" s="5">
        <f t="shared" si="35"/>
        <v>305</v>
      </c>
      <c r="CE9" s="5">
        <f t="shared" si="36"/>
        <v>97.13375796</v>
      </c>
      <c r="CF9" s="21">
        <v>3.0</v>
      </c>
      <c r="CG9" s="21">
        <v>4.0</v>
      </c>
      <c r="CH9" s="21">
        <v>16.0</v>
      </c>
      <c r="CI9" s="5">
        <f t="shared" si="37"/>
        <v>23</v>
      </c>
      <c r="CJ9" s="5">
        <f t="shared" si="38"/>
        <v>328</v>
      </c>
      <c r="CK9" s="5">
        <f t="shared" si="39"/>
        <v>97.04142012</v>
      </c>
      <c r="CL9" s="87">
        <v>6.0</v>
      </c>
      <c r="CM9" s="87">
        <v>3.0</v>
      </c>
      <c r="CN9" s="87">
        <v>16.0</v>
      </c>
      <c r="CO9" s="56">
        <f t="shared" si="50"/>
        <v>25</v>
      </c>
      <c r="CP9" s="56">
        <f t="shared" si="51"/>
        <v>353</v>
      </c>
      <c r="CQ9" s="127">
        <f t="shared" si="40"/>
        <v>97.24517906</v>
      </c>
      <c r="CR9" s="49">
        <v>1.0</v>
      </c>
      <c r="CS9" s="49">
        <v>1.0</v>
      </c>
      <c r="CT9" s="49">
        <v>4.0</v>
      </c>
      <c r="CU9" s="127">
        <f t="shared" si="41"/>
        <v>6</v>
      </c>
      <c r="CV9" s="127">
        <f t="shared" si="42"/>
        <v>359</v>
      </c>
      <c r="CW9" s="127">
        <f t="shared" si="43"/>
        <v>97.2899729</v>
      </c>
      <c r="CX9" s="127">
        <f t="shared" si="44"/>
        <v>141</v>
      </c>
      <c r="CY9" s="127">
        <f t="shared" si="45"/>
        <v>218</v>
      </c>
    </row>
    <row r="10">
      <c r="A10" s="10">
        <v>5.0</v>
      </c>
      <c r="B10" s="8" t="s">
        <v>26</v>
      </c>
      <c r="C10" s="8">
        <v>9.0</v>
      </c>
      <c r="D10" s="8">
        <v>4.0</v>
      </c>
      <c r="E10" s="8">
        <v>14.0</v>
      </c>
      <c r="F10" s="8">
        <v>27.0</v>
      </c>
      <c r="G10" s="8">
        <f t="shared" si="2"/>
        <v>100</v>
      </c>
      <c r="H10" s="34">
        <v>7.0</v>
      </c>
      <c r="I10" s="34">
        <v>2.0</v>
      </c>
      <c r="J10" s="34">
        <v>10.0</v>
      </c>
      <c r="K10" s="34">
        <v>19.0</v>
      </c>
      <c r="L10" s="34">
        <f t="shared" si="3"/>
        <v>46</v>
      </c>
      <c r="M10" s="34">
        <f t="shared" si="4"/>
        <v>100</v>
      </c>
      <c r="N10" s="10">
        <v>12.0</v>
      </c>
      <c r="O10" s="8">
        <v>4.0</v>
      </c>
      <c r="P10" s="8">
        <v>12.0</v>
      </c>
      <c r="Q10" s="8">
        <f t="shared" si="46"/>
        <v>28</v>
      </c>
      <c r="R10" s="8">
        <f t="shared" si="5"/>
        <v>74</v>
      </c>
      <c r="S10" s="35">
        <f t="shared" si="6"/>
        <v>100</v>
      </c>
      <c r="T10" s="15">
        <v>7.0</v>
      </c>
      <c r="U10" s="15">
        <v>3.0</v>
      </c>
      <c r="V10" s="15">
        <v>12.0</v>
      </c>
      <c r="W10" s="13">
        <f t="shared" si="47"/>
        <v>22</v>
      </c>
      <c r="X10" s="13">
        <f t="shared" si="7"/>
        <v>96</v>
      </c>
      <c r="Y10" s="15">
        <f t="shared" si="8"/>
        <v>98.96907216</v>
      </c>
      <c r="Z10" s="15">
        <v>6.0</v>
      </c>
      <c r="AA10" s="15">
        <v>1.0</v>
      </c>
      <c r="AB10" s="15">
        <v>8.0</v>
      </c>
      <c r="AC10" s="13">
        <f t="shared" si="9"/>
        <v>15</v>
      </c>
      <c r="AD10" s="13">
        <f t="shared" si="10"/>
        <v>111</v>
      </c>
      <c r="AE10" s="13">
        <f t="shared" si="11"/>
        <v>89.51612903</v>
      </c>
      <c r="AF10" s="15">
        <v>4.0</v>
      </c>
      <c r="AG10" s="15">
        <v>2.0</v>
      </c>
      <c r="AH10" s="15">
        <v>14.0</v>
      </c>
      <c r="AI10" s="13">
        <f t="shared" si="12"/>
        <v>20</v>
      </c>
      <c r="AJ10" s="13">
        <f t="shared" si="13"/>
        <v>131</v>
      </c>
      <c r="AK10" s="13">
        <f t="shared" si="14"/>
        <v>90.97222222</v>
      </c>
      <c r="AL10" s="21">
        <v>6.0</v>
      </c>
      <c r="AM10" s="21">
        <v>3.0</v>
      </c>
      <c r="AN10" s="21">
        <v>14.0</v>
      </c>
      <c r="AO10" s="5">
        <f t="shared" si="15"/>
        <v>23</v>
      </c>
      <c r="AP10" s="5">
        <f t="shared" si="16"/>
        <v>154</v>
      </c>
      <c r="AQ10" s="5">
        <f t="shared" si="17"/>
        <v>92.21556886</v>
      </c>
      <c r="AR10" s="21">
        <v>3.0</v>
      </c>
      <c r="AS10" s="21">
        <v>2.0</v>
      </c>
      <c r="AT10" s="21">
        <v>4.0</v>
      </c>
      <c r="AU10" s="5">
        <f t="shared" si="48"/>
        <v>9</v>
      </c>
      <c r="AV10" s="5">
        <f t="shared" si="18"/>
        <v>163</v>
      </c>
      <c r="AW10" s="21">
        <f t="shared" si="19"/>
        <v>0.9261363636</v>
      </c>
      <c r="AX10" s="5">
        <f t="shared" si="20"/>
        <v>92.61363636</v>
      </c>
      <c r="AY10" s="5">
        <f t="shared" ref="AY10:BA10" si="54">C10+H10+N10+T10+Z10+AF10+AL10+AR10</f>
        <v>54</v>
      </c>
      <c r="AZ10" s="5">
        <f t="shared" si="54"/>
        <v>21</v>
      </c>
      <c r="BA10" s="5">
        <f t="shared" si="54"/>
        <v>88</v>
      </c>
      <c r="BB10" s="8">
        <v>5.0</v>
      </c>
      <c r="BC10" s="8">
        <v>3.0</v>
      </c>
      <c r="BD10" s="8">
        <v>12.0</v>
      </c>
      <c r="BE10" s="8">
        <f t="shared" si="22"/>
        <v>20</v>
      </c>
      <c r="BF10" s="5">
        <f t="shared" si="23"/>
        <v>183</v>
      </c>
      <c r="BG10" s="5">
        <f t="shared" si="24"/>
        <v>92.42424242</v>
      </c>
      <c r="BH10" s="8">
        <v>7.0</v>
      </c>
      <c r="BI10" s="8">
        <v>5.0</v>
      </c>
      <c r="BJ10" s="8">
        <v>18.0</v>
      </c>
      <c r="BK10" s="8">
        <f t="shared" si="25"/>
        <v>30</v>
      </c>
      <c r="BL10" s="5">
        <f t="shared" si="26"/>
        <v>213</v>
      </c>
      <c r="BM10" s="5">
        <f t="shared" si="27"/>
        <v>92.60869565</v>
      </c>
      <c r="BN10" s="21">
        <v>7.0</v>
      </c>
      <c r="BO10" s="21">
        <v>2.0</v>
      </c>
      <c r="BP10" s="21">
        <v>8.0</v>
      </c>
      <c r="BQ10" s="5">
        <f t="shared" si="28"/>
        <v>17</v>
      </c>
      <c r="BR10" s="5">
        <f t="shared" si="29"/>
        <v>230</v>
      </c>
      <c r="BS10" s="5">
        <f t="shared" si="30"/>
        <v>93.11740891</v>
      </c>
      <c r="BT10" s="21">
        <v>7.0</v>
      </c>
      <c r="BU10" s="21">
        <v>4.0</v>
      </c>
      <c r="BV10" s="21">
        <v>12.0</v>
      </c>
      <c r="BW10" s="5">
        <f t="shared" si="31"/>
        <v>23</v>
      </c>
      <c r="BX10" s="5">
        <f t="shared" si="32"/>
        <v>253</v>
      </c>
      <c r="BY10" s="5">
        <f t="shared" si="33"/>
        <v>93.7037037</v>
      </c>
      <c r="BZ10" s="21">
        <v>3.0</v>
      </c>
      <c r="CA10" s="21">
        <v>3.0</v>
      </c>
      <c r="CB10" s="21">
        <v>38.0</v>
      </c>
      <c r="CC10" s="5">
        <f t="shared" si="34"/>
        <v>44</v>
      </c>
      <c r="CD10" s="5">
        <f t="shared" si="35"/>
        <v>297</v>
      </c>
      <c r="CE10" s="5">
        <f t="shared" si="36"/>
        <v>94.58598726</v>
      </c>
      <c r="CF10" s="21">
        <v>4.0</v>
      </c>
      <c r="CG10" s="21">
        <v>4.0</v>
      </c>
      <c r="CH10" s="21">
        <v>16.0</v>
      </c>
      <c r="CI10" s="5">
        <f t="shared" si="37"/>
        <v>24</v>
      </c>
      <c r="CJ10" s="5">
        <f t="shared" si="38"/>
        <v>321</v>
      </c>
      <c r="CK10" s="5">
        <f t="shared" si="39"/>
        <v>94.9704142</v>
      </c>
      <c r="CL10" s="87">
        <v>6.0</v>
      </c>
      <c r="CM10" s="87">
        <v>3.0</v>
      </c>
      <c r="CN10" s="87">
        <v>16.0</v>
      </c>
      <c r="CO10" s="56">
        <f t="shared" si="50"/>
        <v>25</v>
      </c>
      <c r="CP10" s="56">
        <f t="shared" si="51"/>
        <v>346</v>
      </c>
      <c r="CQ10" s="127">
        <f t="shared" si="40"/>
        <v>95.31680441</v>
      </c>
      <c r="CR10" s="49">
        <v>1.0</v>
      </c>
      <c r="CS10" s="49">
        <v>1.0</v>
      </c>
      <c r="CT10" s="49">
        <v>4.0</v>
      </c>
      <c r="CU10" s="127">
        <f t="shared" si="41"/>
        <v>6</v>
      </c>
      <c r="CV10" s="127">
        <f t="shared" si="42"/>
        <v>352</v>
      </c>
      <c r="CW10" s="127">
        <f t="shared" si="43"/>
        <v>95.39295393</v>
      </c>
      <c r="CX10" s="127">
        <f t="shared" si="44"/>
        <v>140</v>
      </c>
      <c r="CY10" s="127">
        <f t="shared" si="45"/>
        <v>212</v>
      </c>
    </row>
    <row r="11">
      <c r="A11" s="10">
        <v>6.0</v>
      </c>
      <c r="B11" s="8" t="s">
        <v>27</v>
      </c>
      <c r="C11" s="8">
        <v>9.0</v>
      </c>
      <c r="D11" s="8">
        <v>4.0</v>
      </c>
      <c r="E11" s="8">
        <v>14.0</v>
      </c>
      <c r="F11" s="8">
        <v>27.0</v>
      </c>
      <c r="G11" s="8">
        <f t="shared" si="2"/>
        <v>100</v>
      </c>
      <c r="H11" s="34">
        <v>7.0</v>
      </c>
      <c r="I11" s="34">
        <v>2.0</v>
      </c>
      <c r="J11" s="34">
        <v>10.0</v>
      </c>
      <c r="K11" s="34">
        <v>19.0</v>
      </c>
      <c r="L11" s="34">
        <f t="shared" si="3"/>
        <v>46</v>
      </c>
      <c r="M11" s="34">
        <f t="shared" si="4"/>
        <v>100</v>
      </c>
      <c r="N11" s="10">
        <v>12.0</v>
      </c>
      <c r="O11" s="8">
        <v>4.0</v>
      </c>
      <c r="P11" s="8">
        <v>12.0</v>
      </c>
      <c r="Q11" s="8">
        <f t="shared" si="46"/>
        <v>28</v>
      </c>
      <c r="R11" s="8">
        <f t="shared" si="5"/>
        <v>74</v>
      </c>
      <c r="S11" s="35">
        <f t="shared" si="6"/>
        <v>100</v>
      </c>
      <c r="T11" s="15">
        <v>5.0</v>
      </c>
      <c r="U11" s="15">
        <v>3.0</v>
      </c>
      <c r="V11" s="15">
        <v>12.0</v>
      </c>
      <c r="W11" s="13">
        <f t="shared" si="47"/>
        <v>20</v>
      </c>
      <c r="X11" s="13">
        <f t="shared" si="7"/>
        <v>94</v>
      </c>
      <c r="Y11" s="15">
        <f t="shared" si="8"/>
        <v>96.90721649</v>
      </c>
      <c r="Z11" s="15">
        <v>11.0</v>
      </c>
      <c r="AA11" s="15">
        <v>2.0</v>
      </c>
      <c r="AB11" s="15">
        <v>6.0</v>
      </c>
      <c r="AC11" s="13">
        <f t="shared" si="9"/>
        <v>19</v>
      </c>
      <c r="AD11" s="13">
        <f t="shared" si="10"/>
        <v>113</v>
      </c>
      <c r="AE11" s="13">
        <f t="shared" si="11"/>
        <v>91.12903226</v>
      </c>
      <c r="AF11" s="15">
        <v>4.0</v>
      </c>
      <c r="AG11" s="15">
        <v>2.0</v>
      </c>
      <c r="AH11" s="15">
        <v>14.0</v>
      </c>
      <c r="AI11" s="13">
        <f t="shared" si="12"/>
        <v>20</v>
      </c>
      <c r="AJ11" s="13">
        <f t="shared" si="13"/>
        <v>133</v>
      </c>
      <c r="AK11" s="13">
        <f t="shared" si="14"/>
        <v>92.36111111</v>
      </c>
      <c r="AL11" s="21">
        <v>5.0</v>
      </c>
      <c r="AM11" s="21">
        <v>2.0</v>
      </c>
      <c r="AN11" s="21">
        <v>14.0</v>
      </c>
      <c r="AO11" s="5">
        <f t="shared" si="15"/>
        <v>21</v>
      </c>
      <c r="AP11" s="5">
        <f t="shared" si="16"/>
        <v>154</v>
      </c>
      <c r="AQ11" s="5">
        <f t="shared" si="17"/>
        <v>92.21556886</v>
      </c>
      <c r="AR11" s="21">
        <v>3.0</v>
      </c>
      <c r="AS11" s="21">
        <v>2.0</v>
      </c>
      <c r="AT11" s="21">
        <v>4.0</v>
      </c>
      <c r="AU11" s="5">
        <f t="shared" si="48"/>
        <v>9</v>
      </c>
      <c r="AV11" s="5">
        <f t="shared" si="18"/>
        <v>163</v>
      </c>
      <c r="AW11" s="21">
        <f t="shared" si="19"/>
        <v>0.9261363636</v>
      </c>
      <c r="AX11" s="5">
        <f t="shared" si="20"/>
        <v>92.61363636</v>
      </c>
      <c r="AY11" s="5">
        <f t="shared" ref="AY11:BA11" si="55">C11+H11+N11+T11+Z11+AF11+AL11+AR11</f>
        <v>56</v>
      </c>
      <c r="AZ11" s="5">
        <f t="shared" si="55"/>
        <v>21</v>
      </c>
      <c r="BA11" s="5">
        <f t="shared" si="55"/>
        <v>86</v>
      </c>
      <c r="BB11" s="8">
        <v>4.0</v>
      </c>
      <c r="BC11" s="8">
        <v>3.0</v>
      </c>
      <c r="BD11" s="8">
        <v>14.0</v>
      </c>
      <c r="BE11" s="8">
        <f t="shared" si="22"/>
        <v>21</v>
      </c>
      <c r="BF11" s="5">
        <f t="shared" si="23"/>
        <v>184</v>
      </c>
      <c r="BG11" s="5">
        <f t="shared" si="24"/>
        <v>92.92929293</v>
      </c>
      <c r="BH11" s="8">
        <v>7.0</v>
      </c>
      <c r="BI11" s="8">
        <v>5.0</v>
      </c>
      <c r="BJ11" s="8">
        <v>20.0</v>
      </c>
      <c r="BK11" s="8">
        <f t="shared" si="25"/>
        <v>32</v>
      </c>
      <c r="BL11" s="5">
        <f t="shared" si="26"/>
        <v>216</v>
      </c>
      <c r="BM11" s="5">
        <f t="shared" si="27"/>
        <v>93.91304348</v>
      </c>
      <c r="BN11" s="21">
        <v>4.0</v>
      </c>
      <c r="BO11" s="21">
        <v>2.0</v>
      </c>
      <c r="BP11" s="21">
        <v>8.0</v>
      </c>
      <c r="BQ11" s="5">
        <f t="shared" si="28"/>
        <v>14</v>
      </c>
      <c r="BR11" s="5">
        <f t="shared" si="29"/>
        <v>230</v>
      </c>
      <c r="BS11" s="5">
        <f t="shared" si="30"/>
        <v>93.11740891</v>
      </c>
      <c r="BT11" s="21">
        <v>6.0</v>
      </c>
      <c r="BU11" s="21">
        <v>3.0</v>
      </c>
      <c r="BV11" s="21">
        <v>10.0</v>
      </c>
      <c r="BW11" s="5">
        <f t="shared" si="31"/>
        <v>19</v>
      </c>
      <c r="BX11" s="5">
        <f t="shared" si="32"/>
        <v>249</v>
      </c>
      <c r="BY11" s="5">
        <f t="shared" si="33"/>
        <v>92.22222222</v>
      </c>
      <c r="BZ11" s="21">
        <v>3.0</v>
      </c>
      <c r="CA11" s="21">
        <v>3.0</v>
      </c>
      <c r="CB11" s="21">
        <v>38.0</v>
      </c>
      <c r="CC11" s="5">
        <f t="shared" si="34"/>
        <v>44</v>
      </c>
      <c r="CD11" s="5">
        <f t="shared" si="35"/>
        <v>293</v>
      </c>
      <c r="CE11" s="5">
        <f t="shared" si="36"/>
        <v>93.31210191</v>
      </c>
      <c r="CF11" s="21">
        <v>4.0</v>
      </c>
      <c r="CG11" s="21">
        <v>4.0</v>
      </c>
      <c r="CH11" s="21">
        <v>16.0</v>
      </c>
      <c r="CI11" s="5">
        <f t="shared" si="37"/>
        <v>24</v>
      </c>
      <c r="CJ11" s="5">
        <f t="shared" si="38"/>
        <v>317</v>
      </c>
      <c r="CK11" s="5">
        <f t="shared" si="39"/>
        <v>93.78698225</v>
      </c>
      <c r="CL11" s="87">
        <v>6.0</v>
      </c>
      <c r="CM11" s="87">
        <v>3.0</v>
      </c>
      <c r="CN11" s="87">
        <v>16.0</v>
      </c>
      <c r="CO11" s="56">
        <f t="shared" si="50"/>
        <v>25</v>
      </c>
      <c r="CP11" s="56">
        <f t="shared" si="51"/>
        <v>342</v>
      </c>
      <c r="CQ11" s="127">
        <f t="shared" si="40"/>
        <v>94.21487603</v>
      </c>
      <c r="CR11" s="49">
        <v>1.0</v>
      </c>
      <c r="CS11" s="49">
        <v>1.0</v>
      </c>
      <c r="CT11" s="49">
        <v>4.0</v>
      </c>
      <c r="CU11" s="127">
        <f t="shared" si="41"/>
        <v>6</v>
      </c>
      <c r="CV11" s="127">
        <f t="shared" si="42"/>
        <v>348</v>
      </c>
      <c r="CW11" s="127">
        <f t="shared" si="43"/>
        <v>94.30894309</v>
      </c>
      <c r="CX11" s="127">
        <f t="shared" si="44"/>
        <v>136</v>
      </c>
      <c r="CY11" s="127">
        <f t="shared" si="45"/>
        <v>212</v>
      </c>
    </row>
    <row r="12">
      <c r="A12" s="10">
        <v>7.0</v>
      </c>
      <c r="B12" s="8" t="s">
        <v>28</v>
      </c>
      <c r="C12" s="8">
        <v>7.0</v>
      </c>
      <c r="D12" s="8">
        <v>3.0</v>
      </c>
      <c r="E12" s="8">
        <v>12.0</v>
      </c>
      <c r="F12" s="8">
        <v>22.0</v>
      </c>
      <c r="G12" s="8">
        <f t="shared" si="2"/>
        <v>81.48148148</v>
      </c>
      <c r="H12" s="34">
        <v>6.0</v>
      </c>
      <c r="I12" s="34">
        <v>2.0</v>
      </c>
      <c r="J12" s="34">
        <v>10.0</v>
      </c>
      <c r="K12" s="34">
        <v>18.0</v>
      </c>
      <c r="L12" s="34">
        <f t="shared" si="3"/>
        <v>40</v>
      </c>
      <c r="M12" s="34">
        <f t="shared" si="4"/>
        <v>86.95652174</v>
      </c>
      <c r="N12" s="10">
        <v>11.0</v>
      </c>
      <c r="O12" s="8">
        <v>2.0</v>
      </c>
      <c r="P12" s="8">
        <v>10.0</v>
      </c>
      <c r="Q12" s="8">
        <f t="shared" si="46"/>
        <v>23</v>
      </c>
      <c r="R12" s="8">
        <f t="shared" si="5"/>
        <v>63</v>
      </c>
      <c r="S12" s="35">
        <f t="shared" si="6"/>
        <v>85.13513514</v>
      </c>
      <c r="T12" s="15">
        <v>5.0</v>
      </c>
      <c r="U12" s="15">
        <v>3.0</v>
      </c>
      <c r="V12" s="15">
        <v>12.0</v>
      </c>
      <c r="W12" s="13">
        <f t="shared" si="47"/>
        <v>20</v>
      </c>
      <c r="X12" s="13">
        <f t="shared" si="7"/>
        <v>83</v>
      </c>
      <c r="Y12" s="15">
        <f t="shared" si="8"/>
        <v>85.56701031</v>
      </c>
      <c r="Z12" s="15">
        <v>11.0</v>
      </c>
      <c r="AA12" s="15">
        <v>2.0</v>
      </c>
      <c r="AB12" s="15">
        <v>14.0</v>
      </c>
      <c r="AC12" s="13">
        <f t="shared" si="9"/>
        <v>27</v>
      </c>
      <c r="AD12" s="13">
        <f t="shared" si="10"/>
        <v>110</v>
      </c>
      <c r="AE12" s="13">
        <f t="shared" si="11"/>
        <v>88.70967742</v>
      </c>
      <c r="AF12" s="15">
        <v>3.0</v>
      </c>
      <c r="AG12" s="15">
        <v>2.0</v>
      </c>
      <c r="AH12" s="15">
        <v>12.0</v>
      </c>
      <c r="AI12" s="13">
        <f t="shared" si="12"/>
        <v>17</v>
      </c>
      <c r="AJ12" s="13">
        <f t="shared" si="13"/>
        <v>127</v>
      </c>
      <c r="AK12" s="13">
        <f t="shared" si="14"/>
        <v>88.19444444</v>
      </c>
      <c r="AL12" s="21">
        <v>4.0</v>
      </c>
      <c r="AM12" s="21">
        <v>3.0</v>
      </c>
      <c r="AN12" s="21">
        <v>14.0</v>
      </c>
      <c r="AO12" s="5">
        <f t="shared" si="15"/>
        <v>21</v>
      </c>
      <c r="AP12" s="5">
        <f t="shared" si="16"/>
        <v>148</v>
      </c>
      <c r="AQ12" s="5">
        <f t="shared" si="17"/>
        <v>88.62275449</v>
      </c>
      <c r="AR12" s="21">
        <v>3.0</v>
      </c>
      <c r="AS12" s="21">
        <v>2.0</v>
      </c>
      <c r="AT12" s="21">
        <v>4.0</v>
      </c>
      <c r="AU12" s="5">
        <f t="shared" si="48"/>
        <v>9</v>
      </c>
      <c r="AV12" s="5">
        <f t="shared" si="18"/>
        <v>157</v>
      </c>
      <c r="AW12" s="21">
        <f t="shared" si="19"/>
        <v>0.8920454545</v>
      </c>
      <c r="AX12" s="5">
        <f t="shared" si="20"/>
        <v>89.20454545</v>
      </c>
      <c r="AY12" s="5">
        <f t="shared" ref="AY12:BA12" si="56">C12+H12+N12+T12+Z12+AF12+AL12+AR12</f>
        <v>50</v>
      </c>
      <c r="AZ12" s="5">
        <f t="shared" si="56"/>
        <v>19</v>
      </c>
      <c r="BA12" s="5">
        <f t="shared" si="56"/>
        <v>88</v>
      </c>
      <c r="BB12" s="8">
        <v>5.0</v>
      </c>
      <c r="BC12" s="8">
        <v>3.0</v>
      </c>
      <c r="BD12" s="8">
        <v>10.0</v>
      </c>
      <c r="BE12" s="8">
        <f t="shared" si="22"/>
        <v>18</v>
      </c>
      <c r="BF12" s="5">
        <f t="shared" si="23"/>
        <v>175</v>
      </c>
      <c r="BG12" s="5">
        <f t="shared" si="24"/>
        <v>88.38383838</v>
      </c>
      <c r="BH12" s="8">
        <v>7.0</v>
      </c>
      <c r="BI12" s="8">
        <v>5.0</v>
      </c>
      <c r="BJ12" s="8">
        <v>18.0</v>
      </c>
      <c r="BK12" s="8">
        <f t="shared" si="25"/>
        <v>30</v>
      </c>
      <c r="BL12" s="5">
        <f t="shared" si="26"/>
        <v>205</v>
      </c>
      <c r="BM12" s="5">
        <f t="shared" si="27"/>
        <v>89.13043478</v>
      </c>
      <c r="BN12" s="21">
        <v>7.0</v>
      </c>
      <c r="BO12" s="21">
        <v>2.0</v>
      </c>
      <c r="BP12" s="21">
        <v>8.0</v>
      </c>
      <c r="BQ12" s="5">
        <f t="shared" si="28"/>
        <v>17</v>
      </c>
      <c r="BR12" s="5">
        <f t="shared" si="29"/>
        <v>222</v>
      </c>
      <c r="BS12" s="5">
        <f t="shared" si="30"/>
        <v>89.87854251</v>
      </c>
      <c r="BT12" s="21">
        <v>5.0</v>
      </c>
      <c r="BU12" s="21">
        <v>4.0</v>
      </c>
      <c r="BV12" s="21">
        <v>12.0</v>
      </c>
      <c r="BW12" s="5">
        <f t="shared" si="31"/>
        <v>21</v>
      </c>
      <c r="BX12" s="5">
        <f t="shared" si="32"/>
        <v>243</v>
      </c>
      <c r="BY12" s="5">
        <f t="shared" si="33"/>
        <v>90</v>
      </c>
      <c r="BZ12" s="21">
        <v>3.0</v>
      </c>
      <c r="CA12" s="21">
        <v>3.0</v>
      </c>
      <c r="CB12" s="21">
        <v>28.0</v>
      </c>
      <c r="CC12" s="5">
        <f t="shared" si="34"/>
        <v>34</v>
      </c>
      <c r="CD12" s="5">
        <f t="shared" si="35"/>
        <v>277</v>
      </c>
      <c r="CE12" s="5">
        <f t="shared" si="36"/>
        <v>88.21656051</v>
      </c>
      <c r="CF12" s="21">
        <v>4.0</v>
      </c>
      <c r="CG12" s="21">
        <v>4.0</v>
      </c>
      <c r="CH12" s="21">
        <v>16.0</v>
      </c>
      <c r="CI12" s="5">
        <f t="shared" si="37"/>
        <v>24</v>
      </c>
      <c r="CJ12" s="5">
        <f t="shared" si="38"/>
        <v>301</v>
      </c>
      <c r="CK12" s="5">
        <f t="shared" si="39"/>
        <v>89.05325444</v>
      </c>
      <c r="CL12" s="87">
        <v>6.0</v>
      </c>
      <c r="CM12" s="87">
        <v>3.0</v>
      </c>
      <c r="CN12" s="87">
        <v>16.0</v>
      </c>
      <c r="CO12" s="56">
        <f t="shared" si="50"/>
        <v>25</v>
      </c>
      <c r="CP12" s="56">
        <f t="shared" si="51"/>
        <v>326</v>
      </c>
      <c r="CQ12" s="127">
        <f t="shared" si="40"/>
        <v>89.80716253</v>
      </c>
      <c r="CR12" s="49">
        <v>1.0</v>
      </c>
      <c r="CS12" s="49">
        <v>1.0</v>
      </c>
      <c r="CT12" s="49">
        <v>4.0</v>
      </c>
      <c r="CU12" s="127">
        <f t="shared" si="41"/>
        <v>6</v>
      </c>
      <c r="CV12" s="127">
        <f t="shared" si="42"/>
        <v>332</v>
      </c>
      <c r="CW12" s="127">
        <f t="shared" si="43"/>
        <v>89.97289973</v>
      </c>
      <c r="CX12" s="127">
        <f t="shared" si="44"/>
        <v>132</v>
      </c>
      <c r="CY12" s="127">
        <f t="shared" si="45"/>
        <v>200</v>
      </c>
    </row>
    <row r="13">
      <c r="A13" s="10">
        <v>8.0</v>
      </c>
      <c r="B13" s="8" t="s">
        <v>29</v>
      </c>
      <c r="C13" s="8">
        <v>7.0</v>
      </c>
      <c r="D13" s="8">
        <v>3.0</v>
      </c>
      <c r="E13" s="8">
        <v>14.0</v>
      </c>
      <c r="F13" s="8">
        <v>24.0</v>
      </c>
      <c r="G13" s="8">
        <f t="shared" si="2"/>
        <v>88.88888889</v>
      </c>
      <c r="H13" s="34">
        <v>7.0</v>
      </c>
      <c r="I13" s="34">
        <v>2.0</v>
      </c>
      <c r="J13" s="34">
        <v>8.0</v>
      </c>
      <c r="K13" s="34">
        <v>17.0</v>
      </c>
      <c r="L13" s="34">
        <f t="shared" si="3"/>
        <v>41</v>
      </c>
      <c r="M13" s="34">
        <f t="shared" si="4"/>
        <v>89.13043478</v>
      </c>
      <c r="N13" s="10">
        <v>11.0</v>
      </c>
      <c r="O13" s="8">
        <v>3.0</v>
      </c>
      <c r="P13" s="8">
        <v>12.0</v>
      </c>
      <c r="Q13" s="8">
        <f t="shared" si="46"/>
        <v>26</v>
      </c>
      <c r="R13" s="8">
        <f t="shared" si="5"/>
        <v>67</v>
      </c>
      <c r="S13" s="35">
        <f t="shared" si="6"/>
        <v>90.54054054</v>
      </c>
      <c r="T13" s="15">
        <v>6.0</v>
      </c>
      <c r="U13" s="15">
        <v>3.0</v>
      </c>
      <c r="V13" s="15">
        <v>12.0</v>
      </c>
      <c r="W13" s="13">
        <f t="shared" si="47"/>
        <v>21</v>
      </c>
      <c r="X13" s="13">
        <f t="shared" si="7"/>
        <v>88</v>
      </c>
      <c r="Y13" s="15">
        <f t="shared" si="8"/>
        <v>90.72164948</v>
      </c>
      <c r="Z13" s="15">
        <v>11.0</v>
      </c>
      <c r="AA13" s="15">
        <v>2.0</v>
      </c>
      <c r="AB13" s="15">
        <v>12.0</v>
      </c>
      <c r="AC13" s="13">
        <f t="shared" si="9"/>
        <v>25</v>
      </c>
      <c r="AD13" s="13">
        <f t="shared" si="10"/>
        <v>113</v>
      </c>
      <c r="AE13" s="13">
        <f t="shared" si="11"/>
        <v>91.12903226</v>
      </c>
      <c r="AF13" s="15">
        <v>3.0</v>
      </c>
      <c r="AG13" s="15">
        <v>2.0</v>
      </c>
      <c r="AH13" s="15">
        <v>14.0</v>
      </c>
      <c r="AI13" s="13">
        <f t="shared" si="12"/>
        <v>19</v>
      </c>
      <c r="AJ13" s="13">
        <f t="shared" si="13"/>
        <v>132</v>
      </c>
      <c r="AK13" s="13">
        <f t="shared" si="14"/>
        <v>91.66666667</v>
      </c>
      <c r="AL13" s="21">
        <v>6.0</v>
      </c>
      <c r="AM13" s="21">
        <v>3.0</v>
      </c>
      <c r="AN13" s="21">
        <v>14.0</v>
      </c>
      <c r="AO13" s="5">
        <f t="shared" si="15"/>
        <v>23</v>
      </c>
      <c r="AP13" s="5">
        <f t="shared" si="16"/>
        <v>155</v>
      </c>
      <c r="AQ13" s="5">
        <f t="shared" si="17"/>
        <v>92.81437126</v>
      </c>
      <c r="AR13" s="21">
        <v>3.0</v>
      </c>
      <c r="AS13" s="21">
        <v>2.0</v>
      </c>
      <c r="AT13" s="21">
        <v>4.0</v>
      </c>
      <c r="AU13" s="5">
        <f t="shared" si="48"/>
        <v>9</v>
      </c>
      <c r="AV13" s="5">
        <f t="shared" si="18"/>
        <v>164</v>
      </c>
      <c r="AW13" s="21">
        <f t="shared" si="19"/>
        <v>0.9318181818</v>
      </c>
      <c r="AX13" s="5">
        <f t="shared" si="20"/>
        <v>93.18181818</v>
      </c>
      <c r="AY13" s="5">
        <f t="shared" ref="AY13:BA13" si="57">C13+H13+N13+T13+Z13+AF13+AL13+AR13</f>
        <v>54</v>
      </c>
      <c r="AZ13" s="5">
        <f t="shared" si="57"/>
        <v>20</v>
      </c>
      <c r="BA13" s="5">
        <f t="shared" si="57"/>
        <v>90</v>
      </c>
      <c r="BB13" s="8">
        <v>4.0</v>
      </c>
      <c r="BC13" s="8">
        <v>2.0</v>
      </c>
      <c r="BD13" s="8">
        <v>12.0</v>
      </c>
      <c r="BE13" s="8">
        <f t="shared" si="22"/>
        <v>18</v>
      </c>
      <c r="BF13" s="5">
        <f t="shared" si="23"/>
        <v>182</v>
      </c>
      <c r="BG13" s="5">
        <f t="shared" si="24"/>
        <v>91.91919192</v>
      </c>
      <c r="BH13" s="8">
        <v>7.0</v>
      </c>
      <c r="BI13" s="8">
        <v>5.0</v>
      </c>
      <c r="BJ13" s="8">
        <v>18.0</v>
      </c>
      <c r="BK13" s="8">
        <f t="shared" si="25"/>
        <v>30</v>
      </c>
      <c r="BL13" s="5">
        <f t="shared" si="26"/>
        <v>212</v>
      </c>
      <c r="BM13" s="5">
        <f t="shared" si="27"/>
        <v>92.17391304</v>
      </c>
      <c r="BN13" s="21">
        <v>7.0</v>
      </c>
      <c r="BO13" s="21">
        <v>2.0</v>
      </c>
      <c r="BP13" s="21">
        <v>8.0</v>
      </c>
      <c r="BQ13" s="5">
        <f t="shared" si="28"/>
        <v>17</v>
      </c>
      <c r="BR13" s="5">
        <f t="shared" si="29"/>
        <v>229</v>
      </c>
      <c r="BS13" s="5">
        <f t="shared" si="30"/>
        <v>92.71255061</v>
      </c>
      <c r="BT13" s="21">
        <v>5.0</v>
      </c>
      <c r="BU13" s="21">
        <v>3.0</v>
      </c>
      <c r="BV13" s="21">
        <v>12.0</v>
      </c>
      <c r="BW13" s="5">
        <f t="shared" si="31"/>
        <v>20</v>
      </c>
      <c r="BX13" s="5">
        <f t="shared" si="32"/>
        <v>249</v>
      </c>
      <c r="BY13" s="5">
        <f t="shared" si="33"/>
        <v>92.22222222</v>
      </c>
      <c r="BZ13" s="21">
        <v>3.0</v>
      </c>
      <c r="CA13" s="21">
        <v>3.0</v>
      </c>
      <c r="CB13" s="21">
        <v>35.0</v>
      </c>
      <c r="CC13" s="5">
        <f t="shared" si="34"/>
        <v>41</v>
      </c>
      <c r="CD13" s="5">
        <f t="shared" si="35"/>
        <v>290</v>
      </c>
      <c r="CE13" s="5">
        <f t="shared" si="36"/>
        <v>92.3566879</v>
      </c>
      <c r="CF13" s="21">
        <v>2.0</v>
      </c>
      <c r="CG13" s="21">
        <v>3.0</v>
      </c>
      <c r="CH13" s="21">
        <v>16.0</v>
      </c>
      <c r="CI13" s="5">
        <f t="shared" si="37"/>
        <v>21</v>
      </c>
      <c r="CJ13" s="5">
        <f t="shared" si="38"/>
        <v>311</v>
      </c>
      <c r="CK13" s="5">
        <f t="shared" si="39"/>
        <v>92.01183432</v>
      </c>
      <c r="CL13" s="87">
        <v>6.0</v>
      </c>
      <c r="CM13" s="87">
        <v>3.0</v>
      </c>
      <c r="CN13" s="87">
        <v>14.0</v>
      </c>
      <c r="CO13" s="56">
        <f t="shared" si="50"/>
        <v>23</v>
      </c>
      <c r="CP13" s="56">
        <f t="shared" si="51"/>
        <v>334</v>
      </c>
      <c r="CQ13" s="127">
        <f t="shared" si="40"/>
        <v>92.01101928</v>
      </c>
      <c r="CR13" s="49">
        <v>1.0</v>
      </c>
      <c r="CS13" s="49">
        <v>1.0</v>
      </c>
      <c r="CT13" s="49">
        <v>4.0</v>
      </c>
      <c r="CU13" s="127">
        <f t="shared" si="41"/>
        <v>6</v>
      </c>
      <c r="CV13" s="127">
        <f t="shared" si="42"/>
        <v>340</v>
      </c>
      <c r="CW13" s="127">
        <f t="shared" si="43"/>
        <v>92.14092141</v>
      </c>
      <c r="CX13" s="127">
        <f t="shared" si="44"/>
        <v>131</v>
      </c>
      <c r="CY13" s="127">
        <f t="shared" si="45"/>
        <v>209</v>
      </c>
    </row>
    <row r="14">
      <c r="A14" s="10">
        <v>9.0</v>
      </c>
      <c r="B14" s="8" t="s">
        <v>30</v>
      </c>
      <c r="C14" s="8">
        <v>9.0</v>
      </c>
      <c r="D14" s="8">
        <v>4.0</v>
      </c>
      <c r="E14" s="8">
        <v>14.0</v>
      </c>
      <c r="F14" s="8">
        <v>27.0</v>
      </c>
      <c r="G14" s="8">
        <f t="shared" si="2"/>
        <v>100</v>
      </c>
      <c r="H14" s="34">
        <v>7.0</v>
      </c>
      <c r="I14" s="34">
        <v>2.0</v>
      </c>
      <c r="J14" s="34">
        <v>10.0</v>
      </c>
      <c r="K14" s="34">
        <v>19.0</v>
      </c>
      <c r="L14" s="34">
        <f t="shared" si="3"/>
        <v>46</v>
      </c>
      <c r="M14" s="34">
        <f t="shared" si="4"/>
        <v>100</v>
      </c>
      <c r="N14" s="10">
        <v>12.0</v>
      </c>
      <c r="O14" s="8">
        <v>4.0</v>
      </c>
      <c r="P14" s="8">
        <v>10.0</v>
      </c>
      <c r="Q14" s="8">
        <f t="shared" si="46"/>
        <v>26</v>
      </c>
      <c r="R14" s="8">
        <f t="shared" si="5"/>
        <v>72</v>
      </c>
      <c r="S14" s="35">
        <f t="shared" si="6"/>
        <v>97.2972973</v>
      </c>
      <c r="T14" s="15">
        <v>7.0</v>
      </c>
      <c r="U14" s="15">
        <v>4.0</v>
      </c>
      <c r="V14" s="15">
        <v>12.0</v>
      </c>
      <c r="W14" s="13">
        <f t="shared" si="47"/>
        <v>23</v>
      </c>
      <c r="X14" s="13">
        <f t="shared" si="7"/>
        <v>95</v>
      </c>
      <c r="Y14" s="15">
        <f t="shared" si="8"/>
        <v>97.93814433</v>
      </c>
      <c r="Z14" s="15">
        <v>10.0</v>
      </c>
      <c r="AA14" s="15">
        <v>2.0</v>
      </c>
      <c r="AB14" s="15">
        <v>14.0</v>
      </c>
      <c r="AC14" s="13">
        <f t="shared" si="9"/>
        <v>26</v>
      </c>
      <c r="AD14" s="13">
        <f t="shared" si="10"/>
        <v>121</v>
      </c>
      <c r="AE14" s="13">
        <f t="shared" si="11"/>
        <v>97.58064516</v>
      </c>
      <c r="AF14" s="15">
        <v>4.0</v>
      </c>
      <c r="AG14" s="15">
        <v>2.0</v>
      </c>
      <c r="AH14" s="15">
        <v>14.0</v>
      </c>
      <c r="AI14" s="13">
        <f t="shared" si="12"/>
        <v>20</v>
      </c>
      <c r="AJ14" s="13">
        <f t="shared" si="13"/>
        <v>141</v>
      </c>
      <c r="AK14" s="13">
        <f t="shared" si="14"/>
        <v>97.91666667</v>
      </c>
      <c r="AL14" s="21">
        <v>5.0</v>
      </c>
      <c r="AM14" s="21">
        <v>3.0</v>
      </c>
      <c r="AN14" s="21">
        <v>14.0</v>
      </c>
      <c r="AO14" s="5">
        <f t="shared" si="15"/>
        <v>22</v>
      </c>
      <c r="AP14" s="5">
        <f t="shared" si="16"/>
        <v>163</v>
      </c>
      <c r="AQ14" s="5">
        <f t="shared" si="17"/>
        <v>97.60479042</v>
      </c>
      <c r="AR14" s="21">
        <v>3.0</v>
      </c>
      <c r="AS14" s="21">
        <v>2.0</v>
      </c>
      <c r="AT14" s="21">
        <v>4.0</v>
      </c>
      <c r="AU14" s="5">
        <f t="shared" si="48"/>
        <v>9</v>
      </c>
      <c r="AV14" s="5">
        <f t="shared" si="18"/>
        <v>172</v>
      </c>
      <c r="AW14" s="21">
        <f t="shared" si="19"/>
        <v>0.9772727273</v>
      </c>
      <c r="AX14" s="5">
        <f t="shared" si="20"/>
        <v>97.72727273</v>
      </c>
      <c r="AY14" s="5">
        <f t="shared" ref="AY14:BA14" si="58">C14+H14+N14+T14+Z14+AF14+AL14+AR14</f>
        <v>57</v>
      </c>
      <c r="AZ14" s="5">
        <f t="shared" si="58"/>
        <v>23</v>
      </c>
      <c r="BA14" s="5">
        <f t="shared" si="58"/>
        <v>92</v>
      </c>
      <c r="BB14" s="8">
        <v>5.0</v>
      </c>
      <c r="BC14" s="8">
        <v>3.0</v>
      </c>
      <c r="BD14" s="8">
        <v>14.0</v>
      </c>
      <c r="BE14" s="8">
        <f t="shared" si="22"/>
        <v>22</v>
      </c>
      <c r="BF14" s="5">
        <f t="shared" si="23"/>
        <v>194</v>
      </c>
      <c r="BG14" s="5">
        <f t="shared" si="24"/>
        <v>97.97979798</v>
      </c>
      <c r="BH14" s="8">
        <v>7.0</v>
      </c>
      <c r="BI14" s="8">
        <v>5.0</v>
      </c>
      <c r="BJ14" s="8">
        <v>20.0</v>
      </c>
      <c r="BK14" s="8">
        <f t="shared" si="25"/>
        <v>32</v>
      </c>
      <c r="BL14" s="5">
        <f t="shared" si="26"/>
        <v>226</v>
      </c>
      <c r="BM14" s="5">
        <f t="shared" si="27"/>
        <v>98.26086957</v>
      </c>
      <c r="BN14" s="21">
        <v>7.0</v>
      </c>
      <c r="BO14" s="21">
        <v>2.0</v>
      </c>
      <c r="BP14" s="21">
        <v>8.0</v>
      </c>
      <c r="BQ14" s="5">
        <f t="shared" si="28"/>
        <v>17</v>
      </c>
      <c r="BR14" s="5">
        <f t="shared" si="29"/>
        <v>243</v>
      </c>
      <c r="BS14" s="5">
        <f t="shared" si="30"/>
        <v>98.3805668</v>
      </c>
      <c r="BT14" s="21">
        <v>7.0</v>
      </c>
      <c r="BU14" s="21">
        <v>4.0</v>
      </c>
      <c r="BV14" s="21">
        <v>12.0</v>
      </c>
      <c r="BW14" s="5">
        <f t="shared" si="31"/>
        <v>23</v>
      </c>
      <c r="BX14" s="5">
        <f t="shared" si="32"/>
        <v>266</v>
      </c>
      <c r="BY14" s="5">
        <f t="shared" si="33"/>
        <v>98.51851852</v>
      </c>
      <c r="BZ14" s="21">
        <v>2.0</v>
      </c>
      <c r="CA14" s="21">
        <v>3.0</v>
      </c>
      <c r="CB14" s="21">
        <v>38.0</v>
      </c>
      <c r="CC14" s="5">
        <f t="shared" si="34"/>
        <v>43</v>
      </c>
      <c r="CD14" s="5">
        <f t="shared" si="35"/>
        <v>309</v>
      </c>
      <c r="CE14" s="5">
        <f t="shared" si="36"/>
        <v>98.40764331</v>
      </c>
      <c r="CF14" s="21">
        <v>4.0</v>
      </c>
      <c r="CG14" s="21">
        <v>3.0</v>
      </c>
      <c r="CH14" s="21">
        <v>16.0</v>
      </c>
      <c r="CI14" s="5">
        <f t="shared" si="37"/>
        <v>23</v>
      </c>
      <c r="CJ14" s="5">
        <f t="shared" si="38"/>
        <v>332</v>
      </c>
      <c r="CK14" s="5">
        <f t="shared" si="39"/>
        <v>98.22485207</v>
      </c>
      <c r="CL14" s="87">
        <v>6.0</v>
      </c>
      <c r="CM14" s="87">
        <v>3.0</v>
      </c>
      <c r="CN14" s="87">
        <v>16.0</v>
      </c>
      <c r="CO14" s="56">
        <f t="shared" si="50"/>
        <v>25</v>
      </c>
      <c r="CP14" s="56">
        <f t="shared" si="51"/>
        <v>357</v>
      </c>
      <c r="CQ14" s="127">
        <f t="shared" si="40"/>
        <v>98.34710744</v>
      </c>
      <c r="CR14" s="49">
        <v>1.0</v>
      </c>
      <c r="CS14" s="49">
        <v>1.0</v>
      </c>
      <c r="CT14" s="49">
        <v>4.0</v>
      </c>
      <c r="CU14" s="127">
        <f t="shared" si="41"/>
        <v>6</v>
      </c>
      <c r="CV14" s="127">
        <f t="shared" si="42"/>
        <v>363</v>
      </c>
      <c r="CW14" s="127">
        <f t="shared" si="43"/>
        <v>98.37398374</v>
      </c>
      <c r="CX14" s="127">
        <f t="shared" si="44"/>
        <v>143</v>
      </c>
      <c r="CY14" s="127">
        <f t="shared" si="45"/>
        <v>220</v>
      </c>
    </row>
    <row r="15">
      <c r="A15" s="10">
        <v>10.0</v>
      </c>
      <c r="B15" s="8" t="s">
        <v>31</v>
      </c>
      <c r="C15" s="8">
        <v>9.0</v>
      </c>
      <c r="D15" s="8">
        <v>4.0</v>
      </c>
      <c r="E15" s="8">
        <v>12.0</v>
      </c>
      <c r="F15" s="8">
        <v>25.0</v>
      </c>
      <c r="G15" s="8">
        <f t="shared" si="2"/>
        <v>92.59259259</v>
      </c>
      <c r="H15" s="34">
        <v>7.0</v>
      </c>
      <c r="I15" s="34">
        <v>2.0</v>
      </c>
      <c r="J15" s="34">
        <v>8.0</v>
      </c>
      <c r="K15" s="34">
        <v>17.0</v>
      </c>
      <c r="L15" s="34">
        <f t="shared" si="3"/>
        <v>42</v>
      </c>
      <c r="M15" s="34">
        <f t="shared" si="4"/>
        <v>91.30434783</v>
      </c>
      <c r="N15" s="10">
        <v>12.0</v>
      </c>
      <c r="O15" s="8">
        <v>4.0</v>
      </c>
      <c r="P15" s="8">
        <v>12.0</v>
      </c>
      <c r="Q15" s="8">
        <f t="shared" si="46"/>
        <v>28</v>
      </c>
      <c r="R15" s="8">
        <f t="shared" si="5"/>
        <v>70</v>
      </c>
      <c r="S15" s="35">
        <f t="shared" si="6"/>
        <v>94.59459459</v>
      </c>
      <c r="T15" s="15">
        <v>7.0</v>
      </c>
      <c r="U15" s="15">
        <v>4.0</v>
      </c>
      <c r="V15" s="15">
        <v>12.0</v>
      </c>
      <c r="W15" s="13">
        <f t="shared" si="47"/>
        <v>23</v>
      </c>
      <c r="X15" s="13">
        <f t="shared" si="7"/>
        <v>93</v>
      </c>
      <c r="Y15" s="15">
        <f t="shared" si="8"/>
        <v>95.87628866</v>
      </c>
      <c r="Z15" s="15">
        <v>10.0</v>
      </c>
      <c r="AA15" s="15">
        <v>1.0</v>
      </c>
      <c r="AB15" s="15">
        <v>12.0</v>
      </c>
      <c r="AC15" s="13">
        <f t="shared" si="9"/>
        <v>23</v>
      </c>
      <c r="AD15" s="13">
        <f t="shared" si="10"/>
        <v>116</v>
      </c>
      <c r="AE15" s="13">
        <f t="shared" si="11"/>
        <v>93.5483871</v>
      </c>
      <c r="AF15" s="15">
        <v>4.0</v>
      </c>
      <c r="AG15" s="15">
        <v>2.0</v>
      </c>
      <c r="AH15" s="15">
        <v>14.0</v>
      </c>
      <c r="AI15" s="13">
        <f t="shared" si="12"/>
        <v>20</v>
      </c>
      <c r="AJ15" s="13">
        <f t="shared" si="13"/>
        <v>136</v>
      </c>
      <c r="AK15" s="13">
        <f t="shared" si="14"/>
        <v>94.44444444</v>
      </c>
      <c r="AL15" s="21">
        <v>4.0</v>
      </c>
      <c r="AM15" s="21">
        <v>3.0</v>
      </c>
      <c r="AN15" s="21">
        <v>12.0</v>
      </c>
      <c r="AO15" s="5">
        <f t="shared" si="15"/>
        <v>19</v>
      </c>
      <c r="AP15" s="5">
        <f t="shared" si="16"/>
        <v>155</v>
      </c>
      <c r="AQ15" s="5">
        <f t="shared" si="17"/>
        <v>92.81437126</v>
      </c>
      <c r="AR15" s="21">
        <v>3.0</v>
      </c>
      <c r="AS15" s="21">
        <v>2.0</v>
      </c>
      <c r="AT15" s="21">
        <v>4.0</v>
      </c>
      <c r="AU15" s="5">
        <f t="shared" si="48"/>
        <v>9</v>
      </c>
      <c r="AV15" s="5">
        <f t="shared" si="18"/>
        <v>164</v>
      </c>
      <c r="AW15" s="21">
        <f t="shared" si="19"/>
        <v>0.9318181818</v>
      </c>
      <c r="AX15" s="5">
        <f t="shared" si="20"/>
        <v>93.18181818</v>
      </c>
      <c r="AY15" s="5">
        <f t="shared" ref="AY15:BA15" si="59">C15+H15+N15+T15+Z15+AF15+AL15+AR15</f>
        <v>56</v>
      </c>
      <c r="AZ15" s="5">
        <f t="shared" si="59"/>
        <v>22</v>
      </c>
      <c r="BA15" s="5">
        <f t="shared" si="59"/>
        <v>86</v>
      </c>
      <c r="BB15" s="8">
        <v>5.0</v>
      </c>
      <c r="BC15" s="8">
        <v>3.0</v>
      </c>
      <c r="BD15" s="8">
        <v>12.0</v>
      </c>
      <c r="BE15" s="8">
        <f t="shared" si="22"/>
        <v>20</v>
      </c>
      <c r="BF15" s="5">
        <f t="shared" si="23"/>
        <v>184</v>
      </c>
      <c r="BG15" s="5">
        <f t="shared" si="24"/>
        <v>92.92929293</v>
      </c>
      <c r="BH15" s="8">
        <v>6.0</v>
      </c>
      <c r="BI15" s="8">
        <v>5.0</v>
      </c>
      <c r="BJ15" s="8">
        <v>18.0</v>
      </c>
      <c r="BK15" s="8">
        <f t="shared" si="25"/>
        <v>29</v>
      </c>
      <c r="BL15" s="5">
        <f t="shared" si="26"/>
        <v>213</v>
      </c>
      <c r="BM15" s="5">
        <f t="shared" si="27"/>
        <v>92.60869565</v>
      </c>
      <c r="BN15" s="21">
        <v>5.0</v>
      </c>
      <c r="BO15" s="21">
        <v>2.0</v>
      </c>
      <c r="BP15" s="21">
        <v>8.0</v>
      </c>
      <c r="BQ15" s="5">
        <f t="shared" si="28"/>
        <v>15</v>
      </c>
      <c r="BR15" s="5">
        <f t="shared" si="29"/>
        <v>228</v>
      </c>
      <c r="BS15" s="5">
        <f t="shared" si="30"/>
        <v>92.30769231</v>
      </c>
      <c r="BT15" s="21">
        <v>7.0</v>
      </c>
      <c r="BU15" s="21">
        <v>3.0</v>
      </c>
      <c r="BV15" s="21">
        <v>12.0</v>
      </c>
      <c r="BW15" s="5">
        <f t="shared" si="31"/>
        <v>22</v>
      </c>
      <c r="BX15" s="5">
        <f t="shared" si="32"/>
        <v>250</v>
      </c>
      <c r="BY15" s="5">
        <f t="shared" si="33"/>
        <v>92.59259259</v>
      </c>
      <c r="BZ15" s="21">
        <v>3.0</v>
      </c>
      <c r="CA15" s="21">
        <v>3.0</v>
      </c>
      <c r="CB15" s="21">
        <v>38.0</v>
      </c>
      <c r="CC15" s="5">
        <f t="shared" si="34"/>
        <v>44</v>
      </c>
      <c r="CD15" s="5">
        <f t="shared" si="35"/>
        <v>294</v>
      </c>
      <c r="CE15" s="5">
        <f t="shared" si="36"/>
        <v>93.63057325</v>
      </c>
      <c r="CF15" s="21">
        <v>3.0</v>
      </c>
      <c r="CG15" s="21">
        <v>3.0</v>
      </c>
      <c r="CH15" s="21">
        <v>16.0</v>
      </c>
      <c r="CI15" s="5">
        <f t="shared" si="37"/>
        <v>22</v>
      </c>
      <c r="CJ15" s="5">
        <f t="shared" si="38"/>
        <v>316</v>
      </c>
      <c r="CK15" s="5">
        <f t="shared" si="39"/>
        <v>93.49112426</v>
      </c>
      <c r="CL15" s="87">
        <v>4.0</v>
      </c>
      <c r="CM15" s="87">
        <v>2.0</v>
      </c>
      <c r="CN15" s="87">
        <v>16.0</v>
      </c>
      <c r="CO15" s="56">
        <f t="shared" si="50"/>
        <v>22</v>
      </c>
      <c r="CP15" s="56">
        <f t="shared" si="51"/>
        <v>338</v>
      </c>
      <c r="CQ15" s="127">
        <f t="shared" si="40"/>
        <v>93.11294766</v>
      </c>
      <c r="CR15" s="49">
        <v>1.0</v>
      </c>
      <c r="CS15" s="49">
        <v>1.0</v>
      </c>
      <c r="CT15" s="49">
        <v>4.0</v>
      </c>
      <c r="CU15" s="127">
        <f t="shared" si="41"/>
        <v>6</v>
      </c>
      <c r="CV15" s="127">
        <f t="shared" si="42"/>
        <v>344</v>
      </c>
      <c r="CW15" s="127">
        <f t="shared" si="43"/>
        <v>93.22493225</v>
      </c>
      <c r="CX15" s="127">
        <f t="shared" si="44"/>
        <v>134</v>
      </c>
      <c r="CY15" s="127">
        <f t="shared" si="45"/>
        <v>210</v>
      </c>
    </row>
    <row r="16">
      <c r="A16" s="10">
        <v>11.0</v>
      </c>
      <c r="B16" s="8" t="s">
        <v>32</v>
      </c>
      <c r="C16" s="8">
        <v>7.0</v>
      </c>
      <c r="D16" s="8">
        <v>2.0</v>
      </c>
      <c r="E16" s="8">
        <v>10.0</v>
      </c>
      <c r="F16" s="8">
        <v>19.0</v>
      </c>
      <c r="G16" s="39">
        <f t="shared" si="2"/>
        <v>70.37037037</v>
      </c>
      <c r="H16" s="34">
        <v>4.0</v>
      </c>
      <c r="I16" s="34">
        <v>2.0</v>
      </c>
      <c r="J16" s="34">
        <v>8.0</v>
      </c>
      <c r="K16" s="34">
        <v>14.0</v>
      </c>
      <c r="L16" s="34">
        <f t="shared" si="3"/>
        <v>33</v>
      </c>
      <c r="M16" s="34">
        <f t="shared" si="4"/>
        <v>71.73913043</v>
      </c>
      <c r="N16" s="10">
        <v>10.0</v>
      </c>
      <c r="O16" s="8">
        <v>4.0</v>
      </c>
      <c r="P16" s="8">
        <v>12.0</v>
      </c>
      <c r="Q16" s="8">
        <f t="shared" si="46"/>
        <v>26</v>
      </c>
      <c r="R16" s="8">
        <f t="shared" si="5"/>
        <v>59</v>
      </c>
      <c r="S16" s="35">
        <f t="shared" si="6"/>
        <v>79.72972973</v>
      </c>
      <c r="T16" s="15">
        <v>6.0</v>
      </c>
      <c r="U16" s="15">
        <v>2.0</v>
      </c>
      <c r="V16" s="15">
        <v>12.0</v>
      </c>
      <c r="W16" s="13">
        <f t="shared" si="47"/>
        <v>20</v>
      </c>
      <c r="X16" s="13">
        <f t="shared" si="7"/>
        <v>79</v>
      </c>
      <c r="Y16" s="15">
        <f t="shared" si="8"/>
        <v>81.44329897</v>
      </c>
      <c r="Z16" s="15">
        <v>7.0</v>
      </c>
      <c r="AA16" s="15">
        <v>2.0</v>
      </c>
      <c r="AB16" s="15">
        <v>12.0</v>
      </c>
      <c r="AC16" s="13">
        <f t="shared" si="9"/>
        <v>21</v>
      </c>
      <c r="AD16" s="13">
        <f t="shared" si="10"/>
        <v>100</v>
      </c>
      <c r="AE16" s="13">
        <f t="shared" si="11"/>
        <v>80.64516129</v>
      </c>
      <c r="AF16" s="15">
        <v>3.0</v>
      </c>
      <c r="AG16" s="15">
        <v>2.0</v>
      </c>
      <c r="AH16" s="15">
        <v>12.0</v>
      </c>
      <c r="AI16" s="13">
        <f t="shared" si="12"/>
        <v>17</v>
      </c>
      <c r="AJ16" s="13">
        <f t="shared" si="13"/>
        <v>117</v>
      </c>
      <c r="AK16" s="13">
        <f t="shared" si="14"/>
        <v>81.25</v>
      </c>
      <c r="AL16" s="21">
        <v>6.0</v>
      </c>
      <c r="AM16" s="21">
        <v>2.0</v>
      </c>
      <c r="AN16" s="21">
        <v>8.0</v>
      </c>
      <c r="AO16" s="5">
        <f t="shared" si="15"/>
        <v>16</v>
      </c>
      <c r="AP16" s="5">
        <f t="shared" si="16"/>
        <v>133</v>
      </c>
      <c r="AQ16" s="5">
        <f t="shared" si="17"/>
        <v>79.64071856</v>
      </c>
      <c r="AR16" s="21">
        <v>2.0</v>
      </c>
      <c r="AS16" s="21">
        <v>2.0</v>
      </c>
      <c r="AT16" s="21">
        <v>4.0</v>
      </c>
      <c r="AU16" s="5">
        <f t="shared" si="48"/>
        <v>8</v>
      </c>
      <c r="AV16" s="5">
        <f t="shared" si="18"/>
        <v>141</v>
      </c>
      <c r="AW16" s="21">
        <f t="shared" si="19"/>
        <v>0.8011363636</v>
      </c>
      <c r="AX16" s="5">
        <f t="shared" si="20"/>
        <v>80.11363636</v>
      </c>
      <c r="AY16" s="5">
        <f t="shared" ref="AY16:BA16" si="60">C16+H16+N16+T16+Z16+AF16+AL16+AR16</f>
        <v>45</v>
      </c>
      <c r="AZ16" s="5">
        <f t="shared" si="60"/>
        <v>18</v>
      </c>
      <c r="BA16" s="5">
        <f t="shared" si="60"/>
        <v>78</v>
      </c>
      <c r="BB16" s="8">
        <v>5.0</v>
      </c>
      <c r="BC16" s="8">
        <v>3.0</v>
      </c>
      <c r="BD16" s="8">
        <v>12.0</v>
      </c>
      <c r="BE16" s="8">
        <f t="shared" si="22"/>
        <v>20</v>
      </c>
      <c r="BF16" s="5">
        <f t="shared" si="23"/>
        <v>161</v>
      </c>
      <c r="BG16" s="5">
        <f t="shared" si="24"/>
        <v>81.31313131</v>
      </c>
      <c r="BH16" s="8">
        <v>6.0</v>
      </c>
      <c r="BI16" s="8">
        <v>4.0</v>
      </c>
      <c r="BJ16" s="8">
        <v>16.0</v>
      </c>
      <c r="BK16" s="8">
        <f t="shared" si="25"/>
        <v>26</v>
      </c>
      <c r="BL16" s="5">
        <f t="shared" si="26"/>
        <v>187</v>
      </c>
      <c r="BM16" s="5">
        <f t="shared" si="27"/>
        <v>81.30434783</v>
      </c>
      <c r="BN16" s="21">
        <v>3.0</v>
      </c>
      <c r="BO16" s="21">
        <v>2.0</v>
      </c>
      <c r="BP16" s="21">
        <v>8.0</v>
      </c>
      <c r="BQ16" s="5">
        <f t="shared" si="28"/>
        <v>13</v>
      </c>
      <c r="BR16" s="5">
        <f t="shared" si="29"/>
        <v>200</v>
      </c>
      <c r="BS16" s="5">
        <f t="shared" si="30"/>
        <v>80.97165992</v>
      </c>
      <c r="BT16" s="21">
        <v>5.0</v>
      </c>
      <c r="BU16" s="21">
        <v>4.0</v>
      </c>
      <c r="BV16" s="21">
        <v>12.0</v>
      </c>
      <c r="BW16" s="5">
        <f t="shared" si="31"/>
        <v>21</v>
      </c>
      <c r="BX16" s="5">
        <f t="shared" si="32"/>
        <v>221</v>
      </c>
      <c r="BY16" s="5">
        <f t="shared" si="33"/>
        <v>81.85185185</v>
      </c>
      <c r="BZ16" s="21">
        <v>3.0</v>
      </c>
      <c r="CA16" s="21">
        <v>3.0</v>
      </c>
      <c r="CB16" s="21">
        <v>38.0</v>
      </c>
      <c r="CC16" s="5">
        <f t="shared" si="34"/>
        <v>44</v>
      </c>
      <c r="CD16" s="5">
        <f t="shared" si="35"/>
        <v>265</v>
      </c>
      <c r="CE16" s="5">
        <f t="shared" si="36"/>
        <v>84.39490446</v>
      </c>
      <c r="CF16" s="21">
        <v>4.0</v>
      </c>
      <c r="CG16" s="21">
        <v>4.0</v>
      </c>
      <c r="CH16" s="21">
        <v>14.0</v>
      </c>
      <c r="CI16" s="5">
        <f t="shared" si="37"/>
        <v>22</v>
      </c>
      <c r="CJ16" s="5">
        <f t="shared" si="38"/>
        <v>287</v>
      </c>
      <c r="CK16" s="5">
        <f t="shared" si="39"/>
        <v>84.9112426</v>
      </c>
      <c r="CL16" s="87">
        <v>6.0</v>
      </c>
      <c r="CM16" s="87">
        <v>3.0</v>
      </c>
      <c r="CN16" s="87">
        <v>16.0</v>
      </c>
      <c r="CO16" s="56">
        <f t="shared" si="50"/>
        <v>25</v>
      </c>
      <c r="CP16" s="56">
        <f t="shared" si="51"/>
        <v>312</v>
      </c>
      <c r="CQ16" s="127">
        <f t="shared" si="40"/>
        <v>85.95041322</v>
      </c>
      <c r="CR16" s="49">
        <v>1.0</v>
      </c>
      <c r="CS16" s="49">
        <v>1.0</v>
      </c>
      <c r="CT16" s="49">
        <v>4.0</v>
      </c>
      <c r="CU16" s="127">
        <f t="shared" si="41"/>
        <v>6</v>
      </c>
      <c r="CV16" s="127">
        <f t="shared" si="42"/>
        <v>318</v>
      </c>
      <c r="CW16" s="127">
        <f t="shared" si="43"/>
        <v>86.17886179</v>
      </c>
      <c r="CX16" s="127">
        <f t="shared" si="44"/>
        <v>120</v>
      </c>
      <c r="CY16" s="127">
        <f t="shared" si="45"/>
        <v>198</v>
      </c>
    </row>
    <row r="17">
      <c r="A17" s="10">
        <v>12.0</v>
      </c>
      <c r="B17" s="8" t="s">
        <v>33</v>
      </c>
      <c r="C17" s="8">
        <v>7.0</v>
      </c>
      <c r="D17" s="8">
        <v>4.0</v>
      </c>
      <c r="E17" s="8">
        <v>14.0</v>
      </c>
      <c r="F17" s="8">
        <v>25.0</v>
      </c>
      <c r="G17" s="8">
        <f t="shared" si="2"/>
        <v>92.59259259</v>
      </c>
      <c r="H17" s="34">
        <v>3.0</v>
      </c>
      <c r="I17" s="34">
        <v>0.0</v>
      </c>
      <c r="J17" s="34">
        <v>6.0</v>
      </c>
      <c r="K17" s="34">
        <v>9.0</v>
      </c>
      <c r="L17" s="34">
        <f t="shared" si="3"/>
        <v>34</v>
      </c>
      <c r="M17" s="34">
        <f t="shared" si="4"/>
        <v>73.91304348</v>
      </c>
      <c r="N17" s="10">
        <v>12.0</v>
      </c>
      <c r="O17" s="8">
        <v>2.0</v>
      </c>
      <c r="P17" s="8">
        <v>12.0</v>
      </c>
      <c r="Q17" s="8">
        <f t="shared" si="46"/>
        <v>26</v>
      </c>
      <c r="R17" s="8">
        <f t="shared" si="5"/>
        <v>60</v>
      </c>
      <c r="S17" s="35">
        <f t="shared" si="6"/>
        <v>81.08108108</v>
      </c>
      <c r="T17" s="15">
        <v>6.0</v>
      </c>
      <c r="U17" s="15">
        <v>4.0</v>
      </c>
      <c r="V17" s="15">
        <v>12.0</v>
      </c>
      <c r="W17" s="13">
        <f t="shared" si="47"/>
        <v>22</v>
      </c>
      <c r="X17" s="13">
        <f t="shared" si="7"/>
        <v>82</v>
      </c>
      <c r="Y17" s="15">
        <f t="shared" si="8"/>
        <v>84.53608247</v>
      </c>
      <c r="Z17" s="15">
        <v>10.0</v>
      </c>
      <c r="AA17" s="15">
        <v>2.0</v>
      </c>
      <c r="AB17" s="15">
        <v>12.0</v>
      </c>
      <c r="AC17" s="13">
        <f t="shared" si="9"/>
        <v>24</v>
      </c>
      <c r="AD17" s="13">
        <f t="shared" si="10"/>
        <v>106</v>
      </c>
      <c r="AE17" s="13">
        <f t="shared" si="11"/>
        <v>85.48387097</v>
      </c>
      <c r="AF17" s="15">
        <v>4.0</v>
      </c>
      <c r="AG17" s="15">
        <v>2.0</v>
      </c>
      <c r="AH17" s="15">
        <v>14.0</v>
      </c>
      <c r="AI17" s="13">
        <f t="shared" si="12"/>
        <v>20</v>
      </c>
      <c r="AJ17" s="13">
        <f t="shared" si="13"/>
        <v>126</v>
      </c>
      <c r="AK17" s="13">
        <f t="shared" si="14"/>
        <v>87.5</v>
      </c>
      <c r="AL17" s="21">
        <v>6.0</v>
      </c>
      <c r="AM17" s="21">
        <v>3.0</v>
      </c>
      <c r="AN17" s="21">
        <v>14.0</v>
      </c>
      <c r="AO17" s="5">
        <f t="shared" si="15"/>
        <v>23</v>
      </c>
      <c r="AP17" s="5">
        <f t="shared" si="16"/>
        <v>149</v>
      </c>
      <c r="AQ17" s="5">
        <f t="shared" si="17"/>
        <v>89.22155689</v>
      </c>
      <c r="AR17" s="21">
        <v>3.0</v>
      </c>
      <c r="AS17" s="21">
        <v>2.0</v>
      </c>
      <c r="AT17" s="21">
        <v>4.0</v>
      </c>
      <c r="AU17" s="5">
        <f t="shared" si="48"/>
        <v>9</v>
      </c>
      <c r="AV17" s="5">
        <f t="shared" si="18"/>
        <v>158</v>
      </c>
      <c r="AW17" s="21">
        <f t="shared" si="19"/>
        <v>0.8977272727</v>
      </c>
      <c r="AX17" s="5">
        <f t="shared" si="20"/>
        <v>89.77272727</v>
      </c>
      <c r="AY17" s="5">
        <f t="shared" ref="AY17:BA17" si="61">C17+H17+N17+T17+Z17+AF17+AL17+AR17</f>
        <v>51</v>
      </c>
      <c r="AZ17" s="5">
        <f t="shared" si="61"/>
        <v>19</v>
      </c>
      <c r="BA17" s="5">
        <f t="shared" si="61"/>
        <v>88</v>
      </c>
      <c r="BB17" s="8">
        <v>4.0</v>
      </c>
      <c r="BC17" s="8">
        <v>3.0</v>
      </c>
      <c r="BD17" s="8">
        <v>10.0</v>
      </c>
      <c r="BE17" s="8">
        <f t="shared" si="22"/>
        <v>17</v>
      </c>
      <c r="BF17" s="5">
        <f t="shared" si="23"/>
        <v>175</v>
      </c>
      <c r="BG17" s="5">
        <f t="shared" si="24"/>
        <v>88.38383838</v>
      </c>
      <c r="BH17" s="8">
        <v>6.0</v>
      </c>
      <c r="BI17" s="8">
        <v>5.0</v>
      </c>
      <c r="BJ17" s="8">
        <v>20.0</v>
      </c>
      <c r="BK17" s="8">
        <f t="shared" si="25"/>
        <v>31</v>
      </c>
      <c r="BL17" s="5">
        <f t="shared" si="26"/>
        <v>206</v>
      </c>
      <c r="BM17" s="5">
        <f t="shared" si="27"/>
        <v>89.56521739</v>
      </c>
      <c r="BN17" s="21">
        <v>7.0</v>
      </c>
      <c r="BO17" s="21">
        <v>2.0</v>
      </c>
      <c r="BP17" s="21">
        <v>8.0</v>
      </c>
      <c r="BQ17" s="5">
        <f t="shared" si="28"/>
        <v>17</v>
      </c>
      <c r="BR17" s="5">
        <f t="shared" si="29"/>
        <v>223</v>
      </c>
      <c r="BS17" s="5">
        <f t="shared" si="30"/>
        <v>90.28340081</v>
      </c>
      <c r="BT17" s="21">
        <v>6.0</v>
      </c>
      <c r="BU17" s="21">
        <v>4.0</v>
      </c>
      <c r="BV17" s="21">
        <v>12.0</v>
      </c>
      <c r="BW17" s="5">
        <f t="shared" si="31"/>
        <v>22</v>
      </c>
      <c r="BX17" s="5">
        <f t="shared" si="32"/>
        <v>245</v>
      </c>
      <c r="BY17" s="5">
        <f t="shared" si="33"/>
        <v>90.74074074</v>
      </c>
      <c r="BZ17" s="21">
        <v>3.0</v>
      </c>
      <c r="CA17" s="21">
        <v>3.0</v>
      </c>
      <c r="CB17" s="21">
        <v>38.0</v>
      </c>
      <c r="CC17" s="5">
        <f t="shared" si="34"/>
        <v>44</v>
      </c>
      <c r="CD17" s="5">
        <f t="shared" si="35"/>
        <v>289</v>
      </c>
      <c r="CE17" s="5">
        <f t="shared" si="36"/>
        <v>92.03821656</v>
      </c>
      <c r="CF17" s="21">
        <v>4.0</v>
      </c>
      <c r="CG17" s="21">
        <v>4.0</v>
      </c>
      <c r="CH17" s="21">
        <v>16.0</v>
      </c>
      <c r="CI17" s="5">
        <f t="shared" si="37"/>
        <v>24</v>
      </c>
      <c r="CJ17" s="5">
        <f t="shared" si="38"/>
        <v>313</v>
      </c>
      <c r="CK17" s="5">
        <f t="shared" si="39"/>
        <v>92.6035503</v>
      </c>
      <c r="CL17" s="87">
        <v>6.0</v>
      </c>
      <c r="CM17" s="87">
        <v>3.0</v>
      </c>
      <c r="CN17" s="87">
        <v>16.0</v>
      </c>
      <c r="CO17" s="56">
        <f t="shared" si="50"/>
        <v>25</v>
      </c>
      <c r="CP17" s="56">
        <f t="shared" si="51"/>
        <v>338</v>
      </c>
      <c r="CQ17" s="127">
        <f t="shared" si="40"/>
        <v>93.11294766</v>
      </c>
      <c r="CR17" s="49">
        <v>1.0</v>
      </c>
      <c r="CS17" s="49">
        <v>1.0</v>
      </c>
      <c r="CT17" s="49">
        <v>4.0</v>
      </c>
      <c r="CU17" s="127">
        <f t="shared" si="41"/>
        <v>6</v>
      </c>
      <c r="CV17" s="127">
        <f t="shared" si="42"/>
        <v>344</v>
      </c>
      <c r="CW17" s="127">
        <f t="shared" si="43"/>
        <v>93.22493225</v>
      </c>
      <c r="CX17" s="127">
        <f t="shared" si="44"/>
        <v>132</v>
      </c>
      <c r="CY17" s="127">
        <f t="shared" si="45"/>
        <v>212</v>
      </c>
    </row>
    <row r="18">
      <c r="A18" s="10">
        <v>13.0</v>
      </c>
      <c r="B18" s="8" t="s">
        <v>34</v>
      </c>
      <c r="C18" s="8">
        <v>9.0</v>
      </c>
      <c r="D18" s="8">
        <v>4.0</v>
      </c>
      <c r="E18" s="8">
        <v>14.0</v>
      </c>
      <c r="F18" s="8">
        <v>27.0</v>
      </c>
      <c r="G18" s="8">
        <f t="shared" si="2"/>
        <v>100</v>
      </c>
      <c r="H18" s="34">
        <v>7.0</v>
      </c>
      <c r="I18" s="34">
        <v>2.0</v>
      </c>
      <c r="J18" s="34">
        <v>8.0</v>
      </c>
      <c r="K18" s="34">
        <v>17.0</v>
      </c>
      <c r="L18" s="34">
        <f t="shared" si="3"/>
        <v>44</v>
      </c>
      <c r="M18" s="34">
        <f t="shared" si="4"/>
        <v>95.65217391</v>
      </c>
      <c r="N18" s="10">
        <v>11.0</v>
      </c>
      <c r="O18" s="8">
        <v>4.0</v>
      </c>
      <c r="P18" s="8">
        <v>12.0</v>
      </c>
      <c r="Q18" s="8">
        <f t="shared" si="46"/>
        <v>27</v>
      </c>
      <c r="R18" s="8">
        <f t="shared" si="5"/>
        <v>71</v>
      </c>
      <c r="S18" s="35">
        <f t="shared" si="6"/>
        <v>95.94594595</v>
      </c>
      <c r="T18" s="15">
        <v>7.0</v>
      </c>
      <c r="U18" s="15">
        <v>4.0</v>
      </c>
      <c r="V18" s="15">
        <v>8.0</v>
      </c>
      <c r="W18" s="13">
        <f t="shared" si="47"/>
        <v>19</v>
      </c>
      <c r="X18" s="13">
        <f t="shared" si="7"/>
        <v>90</v>
      </c>
      <c r="Y18" s="15">
        <f t="shared" si="8"/>
        <v>92.78350515</v>
      </c>
      <c r="Z18" s="15">
        <v>10.0</v>
      </c>
      <c r="AA18" s="15">
        <v>2.0</v>
      </c>
      <c r="AB18" s="15">
        <v>8.0</v>
      </c>
      <c r="AC18" s="13">
        <f t="shared" si="9"/>
        <v>20</v>
      </c>
      <c r="AD18" s="13">
        <f t="shared" si="10"/>
        <v>110</v>
      </c>
      <c r="AE18" s="13">
        <f t="shared" si="11"/>
        <v>88.70967742</v>
      </c>
      <c r="AF18" s="15">
        <v>3.0</v>
      </c>
      <c r="AG18" s="15">
        <v>2.0</v>
      </c>
      <c r="AH18" s="15">
        <v>12.0</v>
      </c>
      <c r="AI18" s="13">
        <f t="shared" si="12"/>
        <v>17</v>
      </c>
      <c r="AJ18" s="13">
        <f t="shared" si="13"/>
        <v>127</v>
      </c>
      <c r="AK18" s="13">
        <f t="shared" si="14"/>
        <v>88.19444444</v>
      </c>
      <c r="AL18" s="21">
        <v>6.0</v>
      </c>
      <c r="AM18" s="21">
        <v>3.0</v>
      </c>
      <c r="AN18" s="21">
        <v>14.0</v>
      </c>
      <c r="AO18" s="5">
        <f t="shared" si="15"/>
        <v>23</v>
      </c>
      <c r="AP18" s="5">
        <f t="shared" si="16"/>
        <v>150</v>
      </c>
      <c r="AQ18" s="5">
        <f t="shared" si="17"/>
        <v>89.82035928</v>
      </c>
      <c r="AR18" s="21">
        <v>2.0</v>
      </c>
      <c r="AS18" s="21">
        <v>2.0</v>
      </c>
      <c r="AT18" s="21">
        <v>4.0</v>
      </c>
      <c r="AU18" s="5">
        <f t="shared" si="48"/>
        <v>8</v>
      </c>
      <c r="AV18" s="5">
        <f t="shared" si="18"/>
        <v>158</v>
      </c>
      <c r="AW18" s="21">
        <f t="shared" si="19"/>
        <v>0.8977272727</v>
      </c>
      <c r="AX18" s="5">
        <f t="shared" si="20"/>
        <v>89.77272727</v>
      </c>
      <c r="AY18" s="5">
        <f t="shared" ref="AY18:BA18" si="62">C18+H18+N18+T18+Z18+AF18+AL18+AR18</f>
        <v>55</v>
      </c>
      <c r="AZ18" s="5">
        <f t="shared" si="62"/>
        <v>23</v>
      </c>
      <c r="BA18" s="5">
        <f t="shared" si="62"/>
        <v>80</v>
      </c>
      <c r="BB18" s="8">
        <v>5.0</v>
      </c>
      <c r="BC18" s="8">
        <v>3.0</v>
      </c>
      <c r="BD18" s="8">
        <v>14.0</v>
      </c>
      <c r="BE18" s="8">
        <f t="shared" si="22"/>
        <v>22</v>
      </c>
      <c r="BF18" s="5">
        <f t="shared" si="23"/>
        <v>180</v>
      </c>
      <c r="BG18" s="5">
        <f t="shared" si="24"/>
        <v>90.90909091</v>
      </c>
      <c r="BH18" s="8">
        <v>7.0</v>
      </c>
      <c r="BI18" s="8">
        <v>5.0</v>
      </c>
      <c r="BJ18" s="8">
        <v>18.0</v>
      </c>
      <c r="BK18" s="8">
        <f t="shared" si="25"/>
        <v>30</v>
      </c>
      <c r="BL18" s="5">
        <f t="shared" si="26"/>
        <v>210</v>
      </c>
      <c r="BM18" s="5">
        <f t="shared" si="27"/>
        <v>91.30434783</v>
      </c>
      <c r="BN18" s="21">
        <v>6.0</v>
      </c>
      <c r="BO18" s="21">
        <v>2.0</v>
      </c>
      <c r="BP18" s="21">
        <v>8.0</v>
      </c>
      <c r="BQ18" s="5">
        <f t="shared" si="28"/>
        <v>16</v>
      </c>
      <c r="BR18" s="5">
        <f t="shared" si="29"/>
        <v>226</v>
      </c>
      <c r="BS18" s="5">
        <f t="shared" si="30"/>
        <v>91.49797571</v>
      </c>
      <c r="BT18" s="21">
        <v>6.0</v>
      </c>
      <c r="BU18" s="21">
        <v>4.0</v>
      </c>
      <c r="BV18" s="21">
        <v>10.0</v>
      </c>
      <c r="BW18" s="5">
        <f t="shared" si="31"/>
        <v>20</v>
      </c>
      <c r="BX18" s="5">
        <f t="shared" si="32"/>
        <v>246</v>
      </c>
      <c r="BY18" s="5">
        <f t="shared" si="33"/>
        <v>91.11111111</v>
      </c>
      <c r="BZ18" s="21">
        <v>2.0</v>
      </c>
      <c r="CA18" s="21">
        <v>3.0</v>
      </c>
      <c r="CB18" s="21">
        <v>38.0</v>
      </c>
      <c r="CC18" s="5">
        <f t="shared" si="34"/>
        <v>43</v>
      </c>
      <c r="CD18" s="5">
        <f t="shared" si="35"/>
        <v>289</v>
      </c>
      <c r="CE18" s="5">
        <f t="shared" si="36"/>
        <v>92.03821656</v>
      </c>
      <c r="CF18" s="21">
        <v>2.0</v>
      </c>
      <c r="CG18" s="21">
        <v>3.0</v>
      </c>
      <c r="CH18" s="21">
        <v>16.0</v>
      </c>
      <c r="CI18" s="5">
        <f t="shared" si="37"/>
        <v>21</v>
      </c>
      <c r="CJ18" s="5">
        <f t="shared" si="38"/>
        <v>310</v>
      </c>
      <c r="CK18" s="5">
        <f t="shared" si="39"/>
        <v>91.71597633</v>
      </c>
      <c r="CL18" s="87">
        <v>6.0</v>
      </c>
      <c r="CM18" s="87">
        <v>3.0</v>
      </c>
      <c r="CN18" s="87">
        <v>16.0</v>
      </c>
      <c r="CO18" s="56">
        <f t="shared" si="50"/>
        <v>25</v>
      </c>
      <c r="CP18" s="56">
        <f t="shared" si="51"/>
        <v>335</v>
      </c>
      <c r="CQ18" s="127">
        <f t="shared" si="40"/>
        <v>92.28650138</v>
      </c>
      <c r="CR18" s="49">
        <v>1.0</v>
      </c>
      <c r="CS18" s="49">
        <v>1.0</v>
      </c>
      <c r="CT18" s="49">
        <v>4.0</v>
      </c>
      <c r="CU18" s="127">
        <f t="shared" si="41"/>
        <v>6</v>
      </c>
      <c r="CV18" s="127">
        <f t="shared" si="42"/>
        <v>341</v>
      </c>
      <c r="CW18" s="127">
        <f t="shared" si="43"/>
        <v>92.41192412</v>
      </c>
      <c r="CX18" s="127">
        <f t="shared" si="44"/>
        <v>137</v>
      </c>
      <c r="CY18" s="127">
        <f t="shared" si="45"/>
        <v>204</v>
      </c>
    </row>
    <row r="19">
      <c r="A19" s="10">
        <v>14.0</v>
      </c>
      <c r="B19" s="8" t="s">
        <v>35</v>
      </c>
      <c r="C19" s="8">
        <v>7.0</v>
      </c>
      <c r="D19" s="8">
        <v>4.0</v>
      </c>
      <c r="E19" s="8">
        <v>14.0</v>
      </c>
      <c r="F19" s="8">
        <v>25.0</v>
      </c>
      <c r="G19" s="8">
        <f t="shared" si="2"/>
        <v>92.59259259</v>
      </c>
      <c r="H19" s="34">
        <v>6.0</v>
      </c>
      <c r="I19" s="34">
        <v>2.0</v>
      </c>
      <c r="J19" s="34">
        <v>8.0</v>
      </c>
      <c r="K19" s="34">
        <v>16.0</v>
      </c>
      <c r="L19" s="34">
        <f t="shared" si="3"/>
        <v>41</v>
      </c>
      <c r="M19" s="34">
        <f t="shared" si="4"/>
        <v>89.13043478</v>
      </c>
      <c r="N19" s="10">
        <v>11.0</v>
      </c>
      <c r="O19" s="8">
        <v>4.0</v>
      </c>
      <c r="P19" s="8">
        <v>10.0</v>
      </c>
      <c r="Q19" s="8">
        <f t="shared" si="46"/>
        <v>25</v>
      </c>
      <c r="R19" s="8">
        <f t="shared" si="5"/>
        <v>66</v>
      </c>
      <c r="S19" s="35">
        <f t="shared" si="6"/>
        <v>89.18918919</v>
      </c>
      <c r="T19" s="15">
        <v>3.0</v>
      </c>
      <c r="U19" s="15">
        <v>2.0</v>
      </c>
      <c r="V19" s="15">
        <v>6.0</v>
      </c>
      <c r="W19" s="13">
        <f t="shared" si="47"/>
        <v>11</v>
      </c>
      <c r="X19" s="13">
        <f t="shared" si="7"/>
        <v>77</v>
      </c>
      <c r="Y19" s="15">
        <f t="shared" si="8"/>
        <v>79.3814433</v>
      </c>
      <c r="Z19" s="15">
        <v>11.0</v>
      </c>
      <c r="AA19" s="15">
        <v>1.0</v>
      </c>
      <c r="AB19" s="15">
        <v>10.0</v>
      </c>
      <c r="AC19" s="13">
        <f t="shared" si="9"/>
        <v>22</v>
      </c>
      <c r="AD19" s="13">
        <f t="shared" si="10"/>
        <v>99</v>
      </c>
      <c r="AE19" s="13">
        <f t="shared" si="11"/>
        <v>79.83870968</v>
      </c>
      <c r="AF19" s="15">
        <v>4.0</v>
      </c>
      <c r="AG19" s="15">
        <v>2.0</v>
      </c>
      <c r="AH19" s="15">
        <v>14.0</v>
      </c>
      <c r="AI19" s="13">
        <f t="shared" si="12"/>
        <v>20</v>
      </c>
      <c r="AJ19" s="13">
        <f t="shared" si="13"/>
        <v>119</v>
      </c>
      <c r="AK19" s="13">
        <f t="shared" si="14"/>
        <v>82.63888889</v>
      </c>
      <c r="AL19" s="21">
        <v>6.0</v>
      </c>
      <c r="AM19" s="21">
        <v>3.0</v>
      </c>
      <c r="AN19" s="21">
        <v>14.0</v>
      </c>
      <c r="AO19" s="5">
        <f t="shared" si="15"/>
        <v>23</v>
      </c>
      <c r="AP19" s="5">
        <f t="shared" si="16"/>
        <v>142</v>
      </c>
      <c r="AQ19" s="5">
        <f t="shared" si="17"/>
        <v>85.02994012</v>
      </c>
      <c r="AR19" s="21">
        <v>1.0</v>
      </c>
      <c r="AS19" s="21">
        <v>2.0</v>
      </c>
      <c r="AT19" s="21">
        <v>0.0</v>
      </c>
      <c r="AU19" s="5">
        <f t="shared" si="48"/>
        <v>3</v>
      </c>
      <c r="AV19" s="5">
        <f t="shared" si="18"/>
        <v>145</v>
      </c>
      <c r="AW19" s="21">
        <f t="shared" si="19"/>
        <v>0.8238636364</v>
      </c>
      <c r="AX19" s="5">
        <f t="shared" si="20"/>
        <v>82.38636364</v>
      </c>
      <c r="AY19" s="5">
        <f t="shared" ref="AY19:BA19" si="63">C19+H19+N19+T19+Z19+AF19+AL19+AR19</f>
        <v>49</v>
      </c>
      <c r="AZ19" s="5">
        <f t="shared" si="63"/>
        <v>20</v>
      </c>
      <c r="BA19" s="5">
        <f t="shared" si="63"/>
        <v>76</v>
      </c>
      <c r="BB19" s="8">
        <v>5.0</v>
      </c>
      <c r="BC19" s="8">
        <v>3.0</v>
      </c>
      <c r="BD19" s="8">
        <v>14.0</v>
      </c>
      <c r="BE19" s="8">
        <f t="shared" si="22"/>
        <v>22</v>
      </c>
      <c r="BF19" s="5">
        <f t="shared" si="23"/>
        <v>167</v>
      </c>
      <c r="BG19" s="5">
        <f t="shared" si="24"/>
        <v>84.34343434</v>
      </c>
      <c r="BH19" s="8">
        <v>7.0</v>
      </c>
      <c r="BI19" s="8">
        <v>5.0</v>
      </c>
      <c r="BJ19" s="8">
        <v>20.0</v>
      </c>
      <c r="BK19" s="8">
        <f t="shared" si="25"/>
        <v>32</v>
      </c>
      <c r="BL19" s="5">
        <f t="shared" si="26"/>
        <v>199</v>
      </c>
      <c r="BM19" s="5">
        <f t="shared" si="27"/>
        <v>86.52173913</v>
      </c>
      <c r="BN19" s="21">
        <v>7.0</v>
      </c>
      <c r="BO19" s="21">
        <v>2.0</v>
      </c>
      <c r="BP19" s="21">
        <v>8.0</v>
      </c>
      <c r="BQ19" s="5">
        <f t="shared" si="28"/>
        <v>17</v>
      </c>
      <c r="BR19" s="5">
        <f t="shared" si="29"/>
        <v>216</v>
      </c>
      <c r="BS19" s="5">
        <f t="shared" si="30"/>
        <v>87.44939271</v>
      </c>
      <c r="BT19" s="21">
        <v>5.0</v>
      </c>
      <c r="BU19" s="21">
        <v>4.0</v>
      </c>
      <c r="BV19" s="21">
        <v>12.0</v>
      </c>
      <c r="BW19" s="5">
        <f t="shared" si="31"/>
        <v>21</v>
      </c>
      <c r="BX19" s="5">
        <f t="shared" si="32"/>
        <v>237</v>
      </c>
      <c r="BY19" s="5">
        <f t="shared" si="33"/>
        <v>87.77777778</v>
      </c>
      <c r="BZ19" s="21">
        <v>3.0</v>
      </c>
      <c r="CA19" s="21">
        <v>3.0</v>
      </c>
      <c r="CB19" s="21">
        <v>38.0</v>
      </c>
      <c r="CC19" s="5">
        <f t="shared" si="34"/>
        <v>44</v>
      </c>
      <c r="CD19" s="5">
        <f t="shared" si="35"/>
        <v>281</v>
      </c>
      <c r="CE19" s="5">
        <f t="shared" si="36"/>
        <v>89.49044586</v>
      </c>
      <c r="CF19" s="21">
        <v>3.0</v>
      </c>
      <c r="CG19" s="21">
        <v>4.0</v>
      </c>
      <c r="CH19" s="21">
        <v>16.0</v>
      </c>
      <c r="CI19" s="5">
        <f t="shared" si="37"/>
        <v>23</v>
      </c>
      <c r="CJ19" s="5">
        <f t="shared" si="38"/>
        <v>304</v>
      </c>
      <c r="CK19" s="5">
        <f t="shared" si="39"/>
        <v>89.9408284</v>
      </c>
      <c r="CL19" s="87">
        <v>6.0</v>
      </c>
      <c r="CM19" s="87">
        <v>3.0</v>
      </c>
      <c r="CN19" s="87">
        <v>14.0</v>
      </c>
      <c r="CO19" s="56">
        <f t="shared" si="50"/>
        <v>23</v>
      </c>
      <c r="CP19" s="56">
        <f t="shared" si="51"/>
        <v>327</v>
      </c>
      <c r="CQ19" s="127">
        <f t="shared" si="40"/>
        <v>90.08264463</v>
      </c>
      <c r="CR19" s="49">
        <v>1.0</v>
      </c>
      <c r="CS19" s="49">
        <v>1.0</v>
      </c>
      <c r="CT19" s="49">
        <v>4.0</v>
      </c>
      <c r="CU19" s="127">
        <f t="shared" si="41"/>
        <v>6</v>
      </c>
      <c r="CV19" s="127">
        <f t="shared" si="42"/>
        <v>333</v>
      </c>
      <c r="CW19" s="127">
        <f t="shared" si="43"/>
        <v>90.24390244</v>
      </c>
      <c r="CX19" s="127">
        <f t="shared" si="44"/>
        <v>131</v>
      </c>
      <c r="CY19" s="127">
        <f t="shared" si="45"/>
        <v>202</v>
      </c>
    </row>
    <row r="20">
      <c r="A20" s="10">
        <v>15.0</v>
      </c>
      <c r="B20" s="8" t="s">
        <v>36</v>
      </c>
      <c r="C20" s="8">
        <v>8.0</v>
      </c>
      <c r="D20" s="8">
        <v>4.0</v>
      </c>
      <c r="E20" s="8">
        <v>14.0</v>
      </c>
      <c r="F20" s="8">
        <v>26.0</v>
      </c>
      <c r="G20" s="8">
        <f t="shared" si="2"/>
        <v>96.2962963</v>
      </c>
      <c r="H20" s="34">
        <v>7.0</v>
      </c>
      <c r="I20" s="34">
        <v>0.0</v>
      </c>
      <c r="J20" s="34">
        <v>8.0</v>
      </c>
      <c r="K20" s="34">
        <v>15.0</v>
      </c>
      <c r="L20" s="34">
        <f t="shared" si="3"/>
        <v>41</v>
      </c>
      <c r="M20" s="34">
        <f t="shared" si="4"/>
        <v>89.13043478</v>
      </c>
      <c r="N20" s="10">
        <v>2.0</v>
      </c>
      <c r="O20" s="8">
        <v>1.0</v>
      </c>
      <c r="P20" s="8">
        <v>0.0</v>
      </c>
      <c r="Q20" s="8">
        <f t="shared" si="46"/>
        <v>3</v>
      </c>
      <c r="R20" s="8">
        <f t="shared" si="5"/>
        <v>44</v>
      </c>
      <c r="S20" s="35">
        <f t="shared" si="6"/>
        <v>59.45945946</v>
      </c>
      <c r="T20" s="15">
        <v>7.0</v>
      </c>
      <c r="U20" s="15">
        <v>4.0</v>
      </c>
      <c r="V20" s="15">
        <v>12.0</v>
      </c>
      <c r="W20" s="13">
        <f t="shared" si="47"/>
        <v>23</v>
      </c>
      <c r="X20" s="13">
        <f t="shared" si="7"/>
        <v>67</v>
      </c>
      <c r="Y20" s="15">
        <f t="shared" si="8"/>
        <v>69.07216495</v>
      </c>
      <c r="Z20" s="15">
        <v>6.0</v>
      </c>
      <c r="AA20" s="15">
        <v>1.0</v>
      </c>
      <c r="AB20" s="15">
        <v>10.0</v>
      </c>
      <c r="AC20" s="13">
        <f t="shared" si="9"/>
        <v>17</v>
      </c>
      <c r="AD20" s="13">
        <f t="shared" si="10"/>
        <v>84</v>
      </c>
      <c r="AE20" s="13">
        <f t="shared" si="11"/>
        <v>67.74193548</v>
      </c>
      <c r="AF20" s="15">
        <v>4.0</v>
      </c>
      <c r="AG20" s="15">
        <v>2.0</v>
      </c>
      <c r="AH20" s="15">
        <v>12.0</v>
      </c>
      <c r="AI20" s="13">
        <f t="shared" si="12"/>
        <v>18</v>
      </c>
      <c r="AJ20" s="13">
        <f t="shared" si="13"/>
        <v>102</v>
      </c>
      <c r="AK20" s="41">
        <f t="shared" si="14"/>
        <v>70.83333333</v>
      </c>
      <c r="AL20" s="21">
        <v>6.0</v>
      </c>
      <c r="AM20" s="21">
        <v>2.0</v>
      </c>
      <c r="AN20" s="21">
        <v>14.0</v>
      </c>
      <c r="AO20" s="5">
        <f t="shared" si="15"/>
        <v>22</v>
      </c>
      <c r="AP20" s="5">
        <f t="shared" si="16"/>
        <v>124</v>
      </c>
      <c r="AQ20" s="44">
        <f t="shared" si="17"/>
        <v>74.25149701</v>
      </c>
      <c r="AR20" s="21">
        <v>3.0</v>
      </c>
      <c r="AS20" s="21">
        <v>2.0</v>
      </c>
      <c r="AT20" s="21">
        <v>4.0</v>
      </c>
      <c r="AU20" s="5">
        <f t="shared" si="48"/>
        <v>9</v>
      </c>
      <c r="AV20" s="5">
        <f t="shared" si="18"/>
        <v>133</v>
      </c>
      <c r="AW20" s="21">
        <f t="shared" si="19"/>
        <v>0.7556818182</v>
      </c>
      <c r="AX20" s="5">
        <f t="shared" si="20"/>
        <v>75.56818182</v>
      </c>
      <c r="AY20" s="5">
        <f t="shared" ref="AY20:BA20" si="64">C20+H20+N20+T20+Z20+AF20+AL20+AR20</f>
        <v>43</v>
      </c>
      <c r="AZ20" s="5">
        <f t="shared" si="64"/>
        <v>16</v>
      </c>
      <c r="BA20" s="5">
        <f t="shared" si="64"/>
        <v>74</v>
      </c>
      <c r="BB20" s="8">
        <v>5.0</v>
      </c>
      <c r="BC20" s="8">
        <v>3.0</v>
      </c>
      <c r="BD20" s="8">
        <v>14.0</v>
      </c>
      <c r="BE20" s="8">
        <f t="shared" si="22"/>
        <v>22</v>
      </c>
      <c r="BF20" s="5">
        <f t="shared" si="23"/>
        <v>155</v>
      </c>
      <c r="BG20" s="5">
        <f t="shared" si="24"/>
        <v>78.28282828</v>
      </c>
      <c r="BH20" s="8">
        <v>6.0</v>
      </c>
      <c r="BI20" s="8">
        <v>5.0</v>
      </c>
      <c r="BJ20" s="8">
        <v>16.0</v>
      </c>
      <c r="BK20" s="8">
        <f t="shared" si="25"/>
        <v>27</v>
      </c>
      <c r="BL20" s="5">
        <f t="shared" si="26"/>
        <v>182</v>
      </c>
      <c r="BM20" s="5">
        <f t="shared" si="27"/>
        <v>79.13043478</v>
      </c>
      <c r="BN20" s="21">
        <v>6.0</v>
      </c>
      <c r="BO20" s="21">
        <v>2.0</v>
      </c>
      <c r="BP20" s="21">
        <v>8.0</v>
      </c>
      <c r="BQ20" s="5">
        <f t="shared" si="28"/>
        <v>16</v>
      </c>
      <c r="BR20" s="5">
        <f t="shared" si="29"/>
        <v>198</v>
      </c>
      <c r="BS20" s="5">
        <f t="shared" si="30"/>
        <v>80.16194332</v>
      </c>
      <c r="BT20" s="21">
        <v>6.0</v>
      </c>
      <c r="BU20" s="21">
        <v>4.0</v>
      </c>
      <c r="BV20" s="21">
        <v>8.0</v>
      </c>
      <c r="BW20" s="5">
        <f t="shared" si="31"/>
        <v>18</v>
      </c>
      <c r="BX20" s="5">
        <f t="shared" si="32"/>
        <v>216</v>
      </c>
      <c r="BY20" s="5">
        <f t="shared" si="33"/>
        <v>80</v>
      </c>
      <c r="BZ20" s="21">
        <v>3.0</v>
      </c>
      <c r="CA20" s="21">
        <v>3.0</v>
      </c>
      <c r="CB20" s="21">
        <v>38.0</v>
      </c>
      <c r="CC20" s="5">
        <f t="shared" si="34"/>
        <v>44</v>
      </c>
      <c r="CD20" s="5">
        <f t="shared" si="35"/>
        <v>260</v>
      </c>
      <c r="CE20" s="5">
        <f t="shared" si="36"/>
        <v>82.80254777</v>
      </c>
      <c r="CF20" s="21">
        <v>4.0</v>
      </c>
      <c r="CG20" s="21">
        <v>4.0</v>
      </c>
      <c r="CH20" s="21">
        <v>14.0</v>
      </c>
      <c r="CI20" s="5">
        <f t="shared" si="37"/>
        <v>22</v>
      </c>
      <c r="CJ20" s="5">
        <f t="shared" si="38"/>
        <v>282</v>
      </c>
      <c r="CK20" s="5">
        <f t="shared" si="39"/>
        <v>83.43195266</v>
      </c>
      <c r="CL20" s="87">
        <v>6.0</v>
      </c>
      <c r="CM20" s="87">
        <v>3.0</v>
      </c>
      <c r="CN20" s="87">
        <v>16.0</v>
      </c>
      <c r="CO20" s="56">
        <f t="shared" si="50"/>
        <v>25</v>
      </c>
      <c r="CP20" s="56">
        <f t="shared" si="51"/>
        <v>307</v>
      </c>
      <c r="CQ20" s="127">
        <f t="shared" si="40"/>
        <v>84.57300275</v>
      </c>
      <c r="CR20" s="49">
        <v>1.0</v>
      </c>
      <c r="CS20" s="49">
        <v>1.0</v>
      </c>
      <c r="CT20" s="49">
        <v>4.0</v>
      </c>
      <c r="CU20" s="127">
        <f t="shared" si="41"/>
        <v>6</v>
      </c>
      <c r="CV20" s="127">
        <f t="shared" si="42"/>
        <v>313</v>
      </c>
      <c r="CW20" s="127">
        <f t="shared" si="43"/>
        <v>84.82384824</v>
      </c>
      <c r="CX20" s="127">
        <f t="shared" si="44"/>
        <v>121</v>
      </c>
      <c r="CY20" s="127">
        <f t="shared" si="45"/>
        <v>192</v>
      </c>
    </row>
    <row r="21">
      <c r="A21" s="10">
        <v>16.0</v>
      </c>
      <c r="B21" s="8" t="s">
        <v>37</v>
      </c>
      <c r="C21" s="8">
        <v>8.0</v>
      </c>
      <c r="D21" s="8">
        <v>3.0</v>
      </c>
      <c r="E21" s="8">
        <v>14.0</v>
      </c>
      <c r="F21" s="8">
        <v>25.0</v>
      </c>
      <c r="G21" s="8">
        <f t="shared" si="2"/>
        <v>92.59259259</v>
      </c>
      <c r="H21" s="34">
        <v>6.0</v>
      </c>
      <c r="I21" s="34">
        <v>2.0</v>
      </c>
      <c r="J21" s="34">
        <v>8.0</v>
      </c>
      <c r="K21" s="34">
        <v>16.0</v>
      </c>
      <c r="L21" s="34">
        <f t="shared" si="3"/>
        <v>41</v>
      </c>
      <c r="M21" s="34">
        <f t="shared" si="4"/>
        <v>89.13043478</v>
      </c>
      <c r="N21" s="10">
        <v>11.0</v>
      </c>
      <c r="O21" s="8">
        <v>3.0</v>
      </c>
      <c r="P21" s="8">
        <v>10.0</v>
      </c>
      <c r="Q21" s="8">
        <f t="shared" si="46"/>
        <v>24</v>
      </c>
      <c r="R21" s="8">
        <f t="shared" si="5"/>
        <v>65</v>
      </c>
      <c r="S21" s="35">
        <f t="shared" si="6"/>
        <v>87.83783784</v>
      </c>
      <c r="T21" s="15">
        <v>4.0</v>
      </c>
      <c r="U21" s="15">
        <v>2.0</v>
      </c>
      <c r="V21" s="15">
        <v>12.0</v>
      </c>
      <c r="W21" s="13">
        <f t="shared" si="47"/>
        <v>18</v>
      </c>
      <c r="X21" s="13">
        <f t="shared" si="7"/>
        <v>83</v>
      </c>
      <c r="Y21" s="15">
        <f t="shared" si="8"/>
        <v>85.56701031</v>
      </c>
      <c r="Z21" s="15">
        <v>9.0</v>
      </c>
      <c r="AA21" s="15">
        <v>2.0</v>
      </c>
      <c r="AB21" s="15">
        <v>12.0</v>
      </c>
      <c r="AC21" s="13">
        <f t="shared" si="9"/>
        <v>23</v>
      </c>
      <c r="AD21" s="13">
        <f t="shared" si="10"/>
        <v>106</v>
      </c>
      <c r="AE21" s="13">
        <f t="shared" si="11"/>
        <v>85.48387097</v>
      </c>
      <c r="AF21" s="15">
        <v>4.0</v>
      </c>
      <c r="AG21" s="15">
        <v>2.0</v>
      </c>
      <c r="AH21" s="15">
        <v>14.0</v>
      </c>
      <c r="AI21" s="13">
        <f t="shared" si="12"/>
        <v>20</v>
      </c>
      <c r="AJ21" s="13">
        <f t="shared" si="13"/>
        <v>126</v>
      </c>
      <c r="AK21" s="13">
        <f t="shared" si="14"/>
        <v>87.5</v>
      </c>
      <c r="AL21" s="21">
        <v>6.0</v>
      </c>
      <c r="AM21" s="21">
        <v>3.0</v>
      </c>
      <c r="AN21" s="21">
        <v>8.0</v>
      </c>
      <c r="AO21" s="5">
        <f t="shared" si="15"/>
        <v>17</v>
      </c>
      <c r="AP21" s="5">
        <f t="shared" si="16"/>
        <v>143</v>
      </c>
      <c r="AQ21" s="5">
        <f t="shared" si="17"/>
        <v>85.62874251</v>
      </c>
      <c r="AR21" s="21">
        <v>3.0</v>
      </c>
      <c r="AS21" s="21">
        <v>2.0</v>
      </c>
      <c r="AT21" s="21">
        <v>4.0</v>
      </c>
      <c r="AU21" s="5">
        <f t="shared" si="48"/>
        <v>9</v>
      </c>
      <c r="AV21" s="5">
        <f t="shared" si="18"/>
        <v>152</v>
      </c>
      <c r="AW21" s="21">
        <f t="shared" si="19"/>
        <v>0.8636363636</v>
      </c>
      <c r="AX21" s="5">
        <f t="shared" si="20"/>
        <v>86.36363636</v>
      </c>
      <c r="AY21" s="5">
        <f t="shared" ref="AY21:BA21" si="65">C21+H21+N21+T21+Z21+AF21+AL21+AR21</f>
        <v>51</v>
      </c>
      <c r="AZ21" s="5">
        <f t="shared" si="65"/>
        <v>19</v>
      </c>
      <c r="BA21" s="5">
        <f t="shared" si="65"/>
        <v>82</v>
      </c>
      <c r="BB21" s="8">
        <v>5.0</v>
      </c>
      <c r="BC21" s="8">
        <v>3.0</v>
      </c>
      <c r="BD21" s="8">
        <v>10.0</v>
      </c>
      <c r="BE21" s="8">
        <f t="shared" si="22"/>
        <v>18</v>
      </c>
      <c r="BF21" s="5">
        <f t="shared" si="23"/>
        <v>170</v>
      </c>
      <c r="BG21" s="5">
        <f t="shared" si="24"/>
        <v>85.85858586</v>
      </c>
      <c r="BH21" s="8">
        <v>7.0</v>
      </c>
      <c r="BI21" s="8">
        <v>5.0</v>
      </c>
      <c r="BJ21" s="8">
        <v>12.0</v>
      </c>
      <c r="BK21" s="8">
        <f t="shared" si="25"/>
        <v>24</v>
      </c>
      <c r="BL21" s="5">
        <f t="shared" si="26"/>
        <v>194</v>
      </c>
      <c r="BM21" s="5">
        <f t="shared" si="27"/>
        <v>84.34782609</v>
      </c>
      <c r="BN21" s="21">
        <v>7.0</v>
      </c>
      <c r="BO21" s="21">
        <v>2.0</v>
      </c>
      <c r="BP21" s="21">
        <v>8.0</v>
      </c>
      <c r="BQ21" s="5">
        <f t="shared" si="28"/>
        <v>17</v>
      </c>
      <c r="BR21" s="5">
        <f t="shared" si="29"/>
        <v>211</v>
      </c>
      <c r="BS21" s="5">
        <f t="shared" si="30"/>
        <v>85.42510121</v>
      </c>
      <c r="BT21" s="21">
        <v>6.0</v>
      </c>
      <c r="BU21" s="21">
        <v>2.0</v>
      </c>
      <c r="BV21" s="21">
        <v>12.0</v>
      </c>
      <c r="BW21" s="5">
        <f t="shared" si="31"/>
        <v>20</v>
      </c>
      <c r="BX21" s="5">
        <f t="shared" si="32"/>
        <v>231</v>
      </c>
      <c r="BY21" s="5">
        <f t="shared" si="33"/>
        <v>85.55555556</v>
      </c>
      <c r="BZ21" s="21">
        <v>3.0</v>
      </c>
      <c r="CA21" s="21">
        <v>3.0</v>
      </c>
      <c r="CB21" s="21">
        <v>33.0</v>
      </c>
      <c r="CC21" s="5">
        <f t="shared" si="34"/>
        <v>39</v>
      </c>
      <c r="CD21" s="5">
        <f t="shared" si="35"/>
        <v>270</v>
      </c>
      <c r="CE21" s="5">
        <f t="shared" si="36"/>
        <v>85.98726115</v>
      </c>
      <c r="CF21" s="21">
        <v>4.0</v>
      </c>
      <c r="CG21" s="21">
        <v>3.0</v>
      </c>
      <c r="CH21" s="21">
        <v>16.0</v>
      </c>
      <c r="CI21" s="5">
        <f t="shared" si="37"/>
        <v>23</v>
      </c>
      <c r="CJ21" s="5">
        <f t="shared" si="38"/>
        <v>293</v>
      </c>
      <c r="CK21" s="5">
        <f t="shared" si="39"/>
        <v>86.68639053</v>
      </c>
      <c r="CL21" s="87">
        <v>6.0</v>
      </c>
      <c r="CM21" s="87">
        <v>2.0</v>
      </c>
      <c r="CN21" s="87">
        <v>16.0</v>
      </c>
      <c r="CO21" s="56">
        <f t="shared" si="50"/>
        <v>24</v>
      </c>
      <c r="CP21" s="56">
        <f t="shared" si="51"/>
        <v>317</v>
      </c>
      <c r="CQ21" s="127">
        <f t="shared" si="40"/>
        <v>87.32782369</v>
      </c>
      <c r="CR21" s="49">
        <v>1.0</v>
      </c>
      <c r="CS21" s="49">
        <v>1.0</v>
      </c>
      <c r="CT21" s="49">
        <v>4.0</v>
      </c>
      <c r="CU21" s="127">
        <f t="shared" si="41"/>
        <v>6</v>
      </c>
      <c r="CV21" s="127">
        <f t="shared" si="42"/>
        <v>323</v>
      </c>
      <c r="CW21" s="127">
        <f t="shared" si="43"/>
        <v>87.53387534</v>
      </c>
      <c r="CX21" s="127">
        <f t="shared" si="44"/>
        <v>130</v>
      </c>
      <c r="CY21" s="127">
        <f t="shared" si="45"/>
        <v>193</v>
      </c>
    </row>
    <row r="22">
      <c r="A22" s="10">
        <v>17.0</v>
      </c>
      <c r="B22" s="8" t="s">
        <v>38</v>
      </c>
      <c r="C22" s="8">
        <v>5.0</v>
      </c>
      <c r="D22" s="8">
        <v>3.0</v>
      </c>
      <c r="E22" s="8">
        <v>12.0</v>
      </c>
      <c r="F22" s="8">
        <v>20.0</v>
      </c>
      <c r="G22" s="39">
        <f t="shared" si="2"/>
        <v>74.07407407</v>
      </c>
      <c r="H22" s="34">
        <v>6.0</v>
      </c>
      <c r="I22" s="34">
        <v>2.0</v>
      </c>
      <c r="J22" s="34">
        <v>6.0</v>
      </c>
      <c r="K22" s="34">
        <v>14.0</v>
      </c>
      <c r="L22" s="34">
        <f t="shared" si="3"/>
        <v>34</v>
      </c>
      <c r="M22" s="34">
        <f t="shared" si="4"/>
        <v>73.91304348</v>
      </c>
      <c r="N22" s="10">
        <v>8.0</v>
      </c>
      <c r="O22" s="8">
        <v>2.0</v>
      </c>
      <c r="P22" s="8">
        <v>6.0</v>
      </c>
      <c r="Q22" s="8">
        <f t="shared" si="46"/>
        <v>16</v>
      </c>
      <c r="R22" s="8">
        <f t="shared" si="5"/>
        <v>50</v>
      </c>
      <c r="S22" s="35">
        <f t="shared" si="6"/>
        <v>67.56756757</v>
      </c>
      <c r="T22" s="15">
        <v>6.0</v>
      </c>
      <c r="U22" s="15">
        <v>4.0</v>
      </c>
      <c r="V22" s="15">
        <v>4.0</v>
      </c>
      <c r="W22" s="13">
        <f t="shared" si="47"/>
        <v>14</v>
      </c>
      <c r="X22" s="13">
        <f t="shared" si="7"/>
        <v>64</v>
      </c>
      <c r="Y22" s="15">
        <f t="shared" si="8"/>
        <v>65.97938144</v>
      </c>
      <c r="Z22" s="15">
        <v>7.0</v>
      </c>
      <c r="AA22" s="15">
        <v>2.0</v>
      </c>
      <c r="AB22" s="15">
        <v>12.0</v>
      </c>
      <c r="AC22" s="13">
        <f t="shared" si="9"/>
        <v>21</v>
      </c>
      <c r="AD22" s="13">
        <f t="shared" si="10"/>
        <v>85</v>
      </c>
      <c r="AE22" s="13">
        <f t="shared" si="11"/>
        <v>68.5483871</v>
      </c>
      <c r="AF22" s="15">
        <v>3.0</v>
      </c>
      <c r="AG22" s="15">
        <v>2.0</v>
      </c>
      <c r="AH22" s="15">
        <v>14.0</v>
      </c>
      <c r="AI22" s="13">
        <f t="shared" si="12"/>
        <v>19</v>
      </c>
      <c r="AJ22" s="13">
        <f t="shared" si="13"/>
        <v>104</v>
      </c>
      <c r="AK22" s="41">
        <f t="shared" si="14"/>
        <v>72.22222222</v>
      </c>
      <c r="AL22" s="21">
        <v>1.0</v>
      </c>
      <c r="AM22" s="21">
        <v>0.0</v>
      </c>
      <c r="AN22" s="21">
        <v>2.0</v>
      </c>
      <c r="AO22" s="5">
        <f t="shared" si="15"/>
        <v>3</v>
      </c>
      <c r="AP22" s="5">
        <f t="shared" si="16"/>
        <v>107</v>
      </c>
      <c r="AQ22" s="44">
        <f t="shared" si="17"/>
        <v>64.07185629</v>
      </c>
      <c r="AR22" s="21">
        <v>1.0</v>
      </c>
      <c r="AS22" s="21">
        <v>2.0</v>
      </c>
      <c r="AT22" s="21">
        <v>2.0</v>
      </c>
      <c r="AU22" s="5">
        <f t="shared" si="48"/>
        <v>5</v>
      </c>
      <c r="AV22" s="5">
        <f t="shared" si="18"/>
        <v>112</v>
      </c>
      <c r="AW22" s="21">
        <f t="shared" si="19"/>
        <v>0.6363636364</v>
      </c>
      <c r="AX22" s="44">
        <f t="shared" si="20"/>
        <v>63.63636364</v>
      </c>
      <c r="AY22" s="5">
        <f t="shared" ref="AY22:BA22" si="66">C22+H22+N22+T22+Z22+AF22+AL22+AR22</f>
        <v>37</v>
      </c>
      <c r="AZ22" s="5">
        <f t="shared" si="66"/>
        <v>17</v>
      </c>
      <c r="BA22" s="5">
        <f t="shared" si="66"/>
        <v>58</v>
      </c>
      <c r="BB22" s="8">
        <v>5.0</v>
      </c>
      <c r="BC22" s="8">
        <v>2.0</v>
      </c>
      <c r="BD22" s="8">
        <v>12.0</v>
      </c>
      <c r="BE22" s="8">
        <f t="shared" si="22"/>
        <v>19</v>
      </c>
      <c r="BF22" s="5">
        <f t="shared" si="23"/>
        <v>131</v>
      </c>
      <c r="BG22" s="44">
        <f t="shared" si="24"/>
        <v>66.16161616</v>
      </c>
      <c r="BH22" s="8">
        <v>5.0</v>
      </c>
      <c r="BI22" s="8">
        <v>5.0</v>
      </c>
      <c r="BJ22" s="8">
        <v>8.0</v>
      </c>
      <c r="BK22" s="8">
        <f t="shared" si="25"/>
        <v>18</v>
      </c>
      <c r="BL22" s="5">
        <f t="shared" si="26"/>
        <v>149</v>
      </c>
      <c r="BM22" s="44">
        <f t="shared" si="27"/>
        <v>64.7826087</v>
      </c>
      <c r="BN22" s="21">
        <v>4.0</v>
      </c>
      <c r="BO22" s="21">
        <v>1.0</v>
      </c>
      <c r="BP22" s="21">
        <v>0.0</v>
      </c>
      <c r="BQ22" s="5">
        <f t="shared" si="28"/>
        <v>5</v>
      </c>
      <c r="BR22" s="5">
        <f t="shared" si="29"/>
        <v>154</v>
      </c>
      <c r="BS22" s="44">
        <f t="shared" si="30"/>
        <v>62.34817814</v>
      </c>
      <c r="BT22" s="21">
        <v>1.0</v>
      </c>
      <c r="BU22" s="21">
        <v>1.0</v>
      </c>
      <c r="BV22" s="21">
        <v>4.0</v>
      </c>
      <c r="BW22" s="5">
        <f t="shared" si="31"/>
        <v>6</v>
      </c>
      <c r="BX22" s="5">
        <f t="shared" si="32"/>
        <v>160</v>
      </c>
      <c r="BY22" s="44">
        <f t="shared" si="33"/>
        <v>59.25925926</v>
      </c>
      <c r="BZ22" s="43">
        <v>1.0</v>
      </c>
      <c r="CA22" s="43">
        <v>2.0</v>
      </c>
      <c r="CB22" s="43">
        <v>25.0</v>
      </c>
      <c r="CC22" s="5">
        <f t="shared" si="34"/>
        <v>28</v>
      </c>
      <c r="CD22" s="5">
        <f t="shared" si="35"/>
        <v>188</v>
      </c>
      <c r="CE22" s="5">
        <f t="shared" si="36"/>
        <v>59.87261146</v>
      </c>
      <c r="CF22" s="21">
        <v>3.0</v>
      </c>
      <c r="CG22" s="21">
        <v>4.0</v>
      </c>
      <c r="CH22" s="21">
        <v>10.0</v>
      </c>
      <c r="CI22" s="5">
        <f t="shared" si="37"/>
        <v>17</v>
      </c>
      <c r="CJ22" s="5">
        <f t="shared" si="38"/>
        <v>205</v>
      </c>
      <c r="CK22" s="44">
        <f t="shared" si="39"/>
        <v>60.65088757</v>
      </c>
      <c r="CL22" s="87">
        <v>6.0</v>
      </c>
      <c r="CM22" s="87">
        <v>3.0</v>
      </c>
      <c r="CN22" s="87">
        <v>16.0</v>
      </c>
      <c r="CO22" s="56">
        <f t="shared" si="50"/>
        <v>25</v>
      </c>
      <c r="CP22" s="56">
        <f t="shared" si="51"/>
        <v>230</v>
      </c>
      <c r="CQ22" s="127">
        <f t="shared" si="40"/>
        <v>63.36088154</v>
      </c>
      <c r="CR22" s="49">
        <v>1.0</v>
      </c>
      <c r="CS22" s="49">
        <v>1.0</v>
      </c>
      <c r="CT22" s="49">
        <v>4.0</v>
      </c>
      <c r="CU22" s="127">
        <f t="shared" si="41"/>
        <v>6</v>
      </c>
      <c r="CV22" s="127">
        <f t="shared" si="42"/>
        <v>236</v>
      </c>
      <c r="CW22" s="127">
        <f t="shared" si="43"/>
        <v>63.95663957</v>
      </c>
      <c r="CX22" s="127">
        <f t="shared" si="44"/>
        <v>99</v>
      </c>
      <c r="CY22" s="127">
        <f t="shared" si="45"/>
        <v>137</v>
      </c>
    </row>
    <row r="23">
      <c r="A23" s="10">
        <v>18.0</v>
      </c>
      <c r="B23" s="8" t="s">
        <v>39</v>
      </c>
      <c r="C23" s="8">
        <v>8.0</v>
      </c>
      <c r="D23" s="8">
        <v>4.0</v>
      </c>
      <c r="E23" s="8">
        <v>14.0</v>
      </c>
      <c r="F23" s="8">
        <v>26.0</v>
      </c>
      <c r="G23" s="8">
        <f t="shared" si="2"/>
        <v>96.2962963</v>
      </c>
      <c r="H23" s="34">
        <v>7.0</v>
      </c>
      <c r="I23" s="34">
        <v>2.0</v>
      </c>
      <c r="J23" s="34">
        <v>8.0</v>
      </c>
      <c r="K23" s="34">
        <v>17.0</v>
      </c>
      <c r="L23" s="34">
        <f t="shared" si="3"/>
        <v>43</v>
      </c>
      <c r="M23" s="34">
        <f t="shared" si="4"/>
        <v>93.47826087</v>
      </c>
      <c r="N23" s="10">
        <v>12.0</v>
      </c>
      <c r="O23" s="8">
        <v>4.0</v>
      </c>
      <c r="P23" s="8">
        <v>12.0</v>
      </c>
      <c r="Q23" s="8">
        <f t="shared" si="46"/>
        <v>28</v>
      </c>
      <c r="R23" s="8">
        <f t="shared" si="5"/>
        <v>71</v>
      </c>
      <c r="S23" s="35">
        <f t="shared" si="6"/>
        <v>95.94594595</v>
      </c>
      <c r="T23" s="15">
        <v>7.0</v>
      </c>
      <c r="U23" s="15">
        <v>4.0</v>
      </c>
      <c r="V23" s="15">
        <v>12.0</v>
      </c>
      <c r="W23" s="13">
        <f t="shared" si="47"/>
        <v>23</v>
      </c>
      <c r="X23" s="13">
        <f t="shared" si="7"/>
        <v>94</v>
      </c>
      <c r="Y23" s="15">
        <f t="shared" si="8"/>
        <v>96.90721649</v>
      </c>
      <c r="Z23" s="15">
        <v>10.0</v>
      </c>
      <c r="AA23" s="15">
        <v>1.0</v>
      </c>
      <c r="AB23" s="15">
        <v>10.0</v>
      </c>
      <c r="AC23" s="13">
        <f t="shared" si="9"/>
        <v>21</v>
      </c>
      <c r="AD23" s="13">
        <f t="shared" si="10"/>
        <v>115</v>
      </c>
      <c r="AE23" s="13">
        <f t="shared" si="11"/>
        <v>92.74193548</v>
      </c>
      <c r="AF23" s="15">
        <v>4.0</v>
      </c>
      <c r="AG23" s="15">
        <v>2.0</v>
      </c>
      <c r="AH23" s="15">
        <v>14.0</v>
      </c>
      <c r="AI23" s="13">
        <f t="shared" si="12"/>
        <v>20</v>
      </c>
      <c r="AJ23" s="13">
        <f t="shared" si="13"/>
        <v>135</v>
      </c>
      <c r="AK23" s="13">
        <f t="shared" si="14"/>
        <v>93.75</v>
      </c>
      <c r="AL23" s="21">
        <v>6.0</v>
      </c>
      <c r="AM23" s="21">
        <v>3.0</v>
      </c>
      <c r="AN23" s="21">
        <v>14.0</v>
      </c>
      <c r="AO23" s="5">
        <f t="shared" si="15"/>
        <v>23</v>
      </c>
      <c r="AP23" s="5">
        <f t="shared" si="16"/>
        <v>158</v>
      </c>
      <c r="AQ23" s="5">
        <f t="shared" si="17"/>
        <v>94.61077844</v>
      </c>
      <c r="AR23" s="21">
        <v>3.0</v>
      </c>
      <c r="AS23" s="21">
        <v>2.0</v>
      </c>
      <c r="AT23" s="21">
        <v>4.0</v>
      </c>
      <c r="AU23" s="5">
        <f t="shared" si="48"/>
        <v>9</v>
      </c>
      <c r="AV23" s="5">
        <f t="shared" si="18"/>
        <v>167</v>
      </c>
      <c r="AW23" s="21">
        <f t="shared" si="19"/>
        <v>0.9488636364</v>
      </c>
      <c r="AX23" s="5">
        <f t="shared" si="20"/>
        <v>94.88636364</v>
      </c>
      <c r="AY23" s="5">
        <f t="shared" ref="AY23:BA23" si="67">C23+H23+N23+T23+Z23+AF23+AL23+AR23</f>
        <v>57</v>
      </c>
      <c r="AZ23" s="5">
        <f t="shared" si="67"/>
        <v>22</v>
      </c>
      <c r="BA23" s="5">
        <f t="shared" si="67"/>
        <v>88</v>
      </c>
      <c r="BB23" s="8">
        <v>5.0</v>
      </c>
      <c r="BC23" s="8">
        <v>3.0</v>
      </c>
      <c r="BD23" s="8">
        <v>12.0</v>
      </c>
      <c r="BE23" s="8">
        <f t="shared" si="22"/>
        <v>20</v>
      </c>
      <c r="BF23" s="5">
        <f t="shared" si="23"/>
        <v>187</v>
      </c>
      <c r="BG23" s="5">
        <f t="shared" si="24"/>
        <v>94.44444444</v>
      </c>
      <c r="BH23" s="8">
        <v>7.0</v>
      </c>
      <c r="BI23" s="8">
        <v>5.0</v>
      </c>
      <c r="BJ23" s="8">
        <v>20.0</v>
      </c>
      <c r="BK23" s="8">
        <f t="shared" si="25"/>
        <v>32</v>
      </c>
      <c r="BL23" s="5">
        <f t="shared" si="26"/>
        <v>219</v>
      </c>
      <c r="BM23" s="5">
        <f t="shared" si="27"/>
        <v>95.2173913</v>
      </c>
      <c r="BN23" s="21">
        <v>6.0</v>
      </c>
      <c r="BO23" s="21">
        <v>2.0</v>
      </c>
      <c r="BP23" s="21">
        <v>4.0</v>
      </c>
      <c r="BQ23" s="5">
        <f t="shared" si="28"/>
        <v>12</v>
      </c>
      <c r="BR23" s="5">
        <f t="shared" si="29"/>
        <v>231</v>
      </c>
      <c r="BS23" s="5">
        <f t="shared" si="30"/>
        <v>93.52226721</v>
      </c>
      <c r="BT23" s="21">
        <v>7.0</v>
      </c>
      <c r="BU23" s="21">
        <v>4.0</v>
      </c>
      <c r="BV23" s="21">
        <v>12.0</v>
      </c>
      <c r="BW23" s="5">
        <f t="shared" si="31"/>
        <v>23</v>
      </c>
      <c r="BX23" s="5">
        <f t="shared" si="32"/>
        <v>254</v>
      </c>
      <c r="BY23" s="5">
        <f t="shared" si="33"/>
        <v>94.07407407</v>
      </c>
      <c r="BZ23" s="21">
        <v>3.0</v>
      </c>
      <c r="CA23" s="21">
        <v>2.0</v>
      </c>
      <c r="CB23" s="21">
        <v>38.0</v>
      </c>
      <c r="CC23" s="5">
        <f t="shared" si="34"/>
        <v>43</v>
      </c>
      <c r="CD23" s="5">
        <f t="shared" si="35"/>
        <v>297</v>
      </c>
      <c r="CE23" s="5">
        <f t="shared" si="36"/>
        <v>94.58598726</v>
      </c>
      <c r="CF23" s="21">
        <v>3.0</v>
      </c>
      <c r="CG23" s="21">
        <v>4.0</v>
      </c>
      <c r="CH23" s="21">
        <v>16.0</v>
      </c>
      <c r="CI23" s="5">
        <f t="shared" si="37"/>
        <v>23</v>
      </c>
      <c r="CJ23" s="5">
        <f t="shared" si="38"/>
        <v>320</v>
      </c>
      <c r="CK23" s="5">
        <f t="shared" si="39"/>
        <v>94.67455621</v>
      </c>
      <c r="CL23" s="87">
        <v>5.0</v>
      </c>
      <c r="CM23" s="87">
        <v>2.0</v>
      </c>
      <c r="CN23" s="87">
        <v>16.0</v>
      </c>
      <c r="CO23" s="56">
        <f t="shared" si="50"/>
        <v>23</v>
      </c>
      <c r="CP23" s="56">
        <f t="shared" si="51"/>
        <v>343</v>
      </c>
      <c r="CQ23" s="127">
        <f t="shared" si="40"/>
        <v>94.49035813</v>
      </c>
      <c r="CR23" s="49">
        <v>1.0</v>
      </c>
      <c r="CS23" s="49">
        <v>1.0</v>
      </c>
      <c r="CT23" s="49">
        <v>4.0</v>
      </c>
      <c r="CU23" s="127">
        <f t="shared" si="41"/>
        <v>6</v>
      </c>
      <c r="CV23" s="127">
        <f t="shared" si="42"/>
        <v>349</v>
      </c>
      <c r="CW23" s="127">
        <f t="shared" si="43"/>
        <v>94.5799458</v>
      </c>
      <c r="CX23" s="127">
        <f t="shared" si="44"/>
        <v>139</v>
      </c>
      <c r="CY23" s="127">
        <f t="shared" si="45"/>
        <v>210</v>
      </c>
    </row>
    <row r="24">
      <c r="A24" s="10">
        <v>19.0</v>
      </c>
      <c r="B24" s="8" t="s">
        <v>40</v>
      </c>
      <c r="C24" s="8">
        <v>9.0</v>
      </c>
      <c r="D24" s="8">
        <v>3.0</v>
      </c>
      <c r="E24" s="8">
        <v>14.0</v>
      </c>
      <c r="F24" s="8">
        <v>26.0</v>
      </c>
      <c r="G24" s="8">
        <f t="shared" si="2"/>
        <v>96.2962963</v>
      </c>
      <c r="H24" s="34">
        <v>6.0</v>
      </c>
      <c r="I24" s="34">
        <v>2.0</v>
      </c>
      <c r="J24" s="34">
        <v>4.0</v>
      </c>
      <c r="K24" s="34">
        <v>12.0</v>
      </c>
      <c r="L24" s="34">
        <f t="shared" si="3"/>
        <v>38</v>
      </c>
      <c r="M24" s="34">
        <f t="shared" si="4"/>
        <v>82.60869565</v>
      </c>
      <c r="N24" s="10">
        <v>7.0</v>
      </c>
      <c r="O24" s="8">
        <v>2.0</v>
      </c>
      <c r="P24" s="8">
        <v>10.0</v>
      </c>
      <c r="Q24" s="8">
        <f t="shared" si="46"/>
        <v>19</v>
      </c>
      <c r="R24" s="8">
        <f t="shared" si="5"/>
        <v>57</v>
      </c>
      <c r="S24" s="35">
        <f t="shared" si="6"/>
        <v>77.02702703</v>
      </c>
      <c r="T24" s="13"/>
      <c r="U24" s="13"/>
      <c r="V24" s="13"/>
      <c r="W24" s="13">
        <f t="shared" si="47"/>
        <v>0</v>
      </c>
      <c r="X24" s="13">
        <f t="shared" si="7"/>
        <v>57</v>
      </c>
      <c r="Y24" s="15">
        <f t="shared" si="8"/>
        <v>58.7628866</v>
      </c>
      <c r="Z24" s="13"/>
      <c r="AA24" s="13"/>
      <c r="AB24" s="13"/>
      <c r="AC24" s="13">
        <f t="shared" si="9"/>
        <v>0</v>
      </c>
      <c r="AD24" s="13">
        <f t="shared" si="10"/>
        <v>57</v>
      </c>
      <c r="AE24" s="13">
        <f t="shared" si="11"/>
        <v>45.96774194</v>
      </c>
      <c r="AF24" s="15">
        <v>2.0</v>
      </c>
      <c r="AG24" s="15">
        <v>1.0</v>
      </c>
      <c r="AH24" s="15">
        <v>8.0</v>
      </c>
      <c r="AI24" s="13">
        <f t="shared" si="12"/>
        <v>11</v>
      </c>
      <c r="AJ24" s="13">
        <f t="shared" si="13"/>
        <v>68</v>
      </c>
      <c r="AK24" s="41">
        <f t="shared" si="14"/>
        <v>47.22222222</v>
      </c>
      <c r="AL24" s="21">
        <v>4.0</v>
      </c>
      <c r="AM24" s="21">
        <v>2.0</v>
      </c>
      <c r="AN24" s="21">
        <v>12.0</v>
      </c>
      <c r="AO24" s="5">
        <f t="shared" si="15"/>
        <v>18</v>
      </c>
      <c r="AP24" s="5">
        <f t="shared" si="16"/>
        <v>86</v>
      </c>
      <c r="AQ24" s="44">
        <f t="shared" si="17"/>
        <v>51.49700599</v>
      </c>
      <c r="AR24" s="21">
        <v>2.0</v>
      </c>
      <c r="AS24" s="21">
        <v>1.0</v>
      </c>
      <c r="AT24" s="21">
        <v>4.0</v>
      </c>
      <c r="AU24" s="5">
        <f t="shared" si="48"/>
        <v>7</v>
      </c>
      <c r="AV24" s="5">
        <f t="shared" si="18"/>
        <v>93</v>
      </c>
      <c r="AW24" s="21">
        <f t="shared" si="19"/>
        <v>0.5284090909</v>
      </c>
      <c r="AX24" s="44">
        <f t="shared" si="20"/>
        <v>52.84090909</v>
      </c>
      <c r="AY24" s="5">
        <f t="shared" ref="AY24:BA24" si="68">C24+H24+N24+T24+Z24+AF24+AL24+AR24</f>
        <v>30</v>
      </c>
      <c r="AZ24" s="5">
        <f t="shared" si="68"/>
        <v>11</v>
      </c>
      <c r="BA24" s="5">
        <f t="shared" si="68"/>
        <v>52</v>
      </c>
      <c r="BB24" s="8">
        <v>3.0</v>
      </c>
      <c r="BC24" s="8">
        <v>3.0</v>
      </c>
      <c r="BD24" s="8">
        <v>14.0</v>
      </c>
      <c r="BE24" s="8">
        <f t="shared" si="22"/>
        <v>20</v>
      </c>
      <c r="BF24" s="5">
        <f t="shared" si="23"/>
        <v>113</v>
      </c>
      <c r="BG24" s="44">
        <f t="shared" si="24"/>
        <v>57.07070707</v>
      </c>
      <c r="BH24" s="8">
        <v>3.0</v>
      </c>
      <c r="BI24" s="8">
        <v>5.0</v>
      </c>
      <c r="BJ24" s="8">
        <v>10.0</v>
      </c>
      <c r="BK24" s="8">
        <f t="shared" si="25"/>
        <v>18</v>
      </c>
      <c r="BL24" s="5">
        <f t="shared" si="26"/>
        <v>131</v>
      </c>
      <c r="BM24" s="44">
        <f t="shared" si="27"/>
        <v>56.95652174</v>
      </c>
      <c r="BN24" s="21">
        <v>5.0</v>
      </c>
      <c r="BO24" s="21">
        <v>2.0</v>
      </c>
      <c r="BP24" s="21">
        <v>4.0</v>
      </c>
      <c r="BQ24" s="5">
        <f t="shared" si="28"/>
        <v>11</v>
      </c>
      <c r="BR24" s="5">
        <f t="shared" si="29"/>
        <v>142</v>
      </c>
      <c r="BS24" s="44">
        <f t="shared" si="30"/>
        <v>57.48987854</v>
      </c>
      <c r="BT24" s="21">
        <v>6.0</v>
      </c>
      <c r="BU24" s="21">
        <v>3.0</v>
      </c>
      <c r="BV24" s="21">
        <v>8.0</v>
      </c>
      <c r="BW24" s="5">
        <f t="shared" si="31"/>
        <v>17</v>
      </c>
      <c r="BX24" s="5">
        <f t="shared" si="32"/>
        <v>159</v>
      </c>
      <c r="BY24" s="44">
        <f t="shared" si="33"/>
        <v>58.88888889</v>
      </c>
      <c r="BZ24" s="43">
        <v>2.0</v>
      </c>
      <c r="CA24" s="43">
        <v>2.0</v>
      </c>
      <c r="CB24" s="43">
        <v>27.0</v>
      </c>
      <c r="CC24" s="5">
        <f t="shared" si="34"/>
        <v>31</v>
      </c>
      <c r="CD24" s="5">
        <f t="shared" si="35"/>
        <v>190</v>
      </c>
      <c r="CE24" s="5">
        <f t="shared" si="36"/>
        <v>60.50955414</v>
      </c>
      <c r="CF24" s="21">
        <v>4.0</v>
      </c>
      <c r="CG24" s="21">
        <v>4.0</v>
      </c>
      <c r="CH24" s="21">
        <v>14.0</v>
      </c>
      <c r="CI24" s="5">
        <f t="shared" si="37"/>
        <v>22</v>
      </c>
      <c r="CJ24" s="5">
        <f t="shared" si="38"/>
        <v>212</v>
      </c>
      <c r="CK24" s="44">
        <f t="shared" si="39"/>
        <v>62.72189349</v>
      </c>
      <c r="CL24" s="87">
        <v>6.0</v>
      </c>
      <c r="CM24" s="87">
        <v>3.0</v>
      </c>
      <c r="CN24" s="87">
        <v>14.0</v>
      </c>
      <c r="CO24" s="56">
        <f t="shared" si="50"/>
        <v>23</v>
      </c>
      <c r="CP24" s="56">
        <f t="shared" si="51"/>
        <v>235</v>
      </c>
      <c r="CQ24" s="127">
        <f t="shared" si="40"/>
        <v>64.73829201</v>
      </c>
      <c r="CR24" s="49">
        <v>1.0</v>
      </c>
      <c r="CS24" s="49">
        <v>1.0</v>
      </c>
      <c r="CT24" s="49">
        <v>4.0</v>
      </c>
      <c r="CU24" s="127">
        <f t="shared" si="41"/>
        <v>6</v>
      </c>
      <c r="CV24" s="127">
        <f t="shared" si="42"/>
        <v>241</v>
      </c>
      <c r="CW24" s="127">
        <f t="shared" si="43"/>
        <v>65.31165312</v>
      </c>
      <c r="CX24" s="127">
        <f t="shared" si="44"/>
        <v>94</v>
      </c>
      <c r="CY24" s="127">
        <f t="shared" si="45"/>
        <v>147</v>
      </c>
    </row>
    <row r="25">
      <c r="A25" s="10">
        <v>20.0</v>
      </c>
      <c r="B25" s="8" t="s">
        <v>41</v>
      </c>
      <c r="C25" s="8">
        <v>7.0</v>
      </c>
      <c r="D25" s="8">
        <v>4.0</v>
      </c>
      <c r="E25" s="8">
        <v>12.0</v>
      </c>
      <c r="F25" s="8">
        <v>23.0</v>
      </c>
      <c r="G25" s="8">
        <f t="shared" si="2"/>
        <v>85.18518519</v>
      </c>
      <c r="H25" s="34">
        <v>6.0</v>
      </c>
      <c r="I25" s="34">
        <v>0.0</v>
      </c>
      <c r="J25" s="34">
        <v>6.0</v>
      </c>
      <c r="K25" s="34">
        <v>12.0</v>
      </c>
      <c r="L25" s="34">
        <f t="shared" si="3"/>
        <v>35</v>
      </c>
      <c r="M25" s="34">
        <f t="shared" si="4"/>
        <v>76.08695652</v>
      </c>
      <c r="N25" s="10">
        <v>11.0</v>
      </c>
      <c r="O25" s="8">
        <v>3.0</v>
      </c>
      <c r="P25" s="8">
        <v>10.0</v>
      </c>
      <c r="Q25" s="8">
        <f t="shared" si="46"/>
        <v>24</v>
      </c>
      <c r="R25" s="8">
        <f t="shared" si="5"/>
        <v>59</v>
      </c>
      <c r="S25" s="35">
        <f t="shared" si="6"/>
        <v>79.72972973</v>
      </c>
      <c r="T25" s="15">
        <v>3.0</v>
      </c>
      <c r="U25" s="15">
        <v>1.0</v>
      </c>
      <c r="V25" s="15">
        <v>8.0</v>
      </c>
      <c r="W25" s="13">
        <f t="shared" si="47"/>
        <v>12</v>
      </c>
      <c r="X25" s="13">
        <f t="shared" si="7"/>
        <v>71</v>
      </c>
      <c r="Y25" s="15">
        <f t="shared" si="8"/>
        <v>73.19587629</v>
      </c>
      <c r="Z25" s="15">
        <v>9.0</v>
      </c>
      <c r="AA25" s="15">
        <v>1.0</v>
      </c>
      <c r="AB25" s="15">
        <v>8.0</v>
      </c>
      <c r="AC25" s="13">
        <f t="shared" si="9"/>
        <v>18</v>
      </c>
      <c r="AD25" s="13">
        <f t="shared" si="10"/>
        <v>89</v>
      </c>
      <c r="AE25" s="13">
        <f t="shared" si="11"/>
        <v>71.77419355</v>
      </c>
      <c r="AF25" s="15">
        <v>3.0</v>
      </c>
      <c r="AG25" s="15">
        <v>2.0</v>
      </c>
      <c r="AH25" s="15">
        <v>10.0</v>
      </c>
      <c r="AI25" s="13">
        <f t="shared" si="12"/>
        <v>15</v>
      </c>
      <c r="AJ25" s="13">
        <f t="shared" si="13"/>
        <v>104</v>
      </c>
      <c r="AK25" s="41">
        <f t="shared" si="14"/>
        <v>72.22222222</v>
      </c>
      <c r="AL25" s="21">
        <v>4.0</v>
      </c>
      <c r="AM25" s="21">
        <v>3.0</v>
      </c>
      <c r="AN25" s="21">
        <v>12.0</v>
      </c>
      <c r="AO25" s="5">
        <f t="shared" si="15"/>
        <v>19</v>
      </c>
      <c r="AP25" s="5">
        <f t="shared" si="16"/>
        <v>123</v>
      </c>
      <c r="AQ25" s="44">
        <f t="shared" si="17"/>
        <v>73.65269461</v>
      </c>
      <c r="AR25" s="21">
        <v>3.0</v>
      </c>
      <c r="AS25" s="21">
        <v>2.0</v>
      </c>
      <c r="AT25" s="21">
        <v>4.0</v>
      </c>
      <c r="AU25" s="5">
        <f t="shared" si="48"/>
        <v>9</v>
      </c>
      <c r="AV25" s="5">
        <f t="shared" si="18"/>
        <v>132</v>
      </c>
      <c r="AW25" s="21">
        <f t="shared" si="19"/>
        <v>0.75</v>
      </c>
      <c r="AX25" s="5">
        <f t="shared" si="20"/>
        <v>75</v>
      </c>
      <c r="AY25" s="5">
        <f t="shared" ref="AY25:BA25" si="69">C25+H25+N25+T25+Z25+AF25+AL25+AR25</f>
        <v>46</v>
      </c>
      <c r="AZ25" s="5">
        <f t="shared" si="69"/>
        <v>16</v>
      </c>
      <c r="BA25" s="5">
        <f t="shared" si="69"/>
        <v>70</v>
      </c>
      <c r="BB25" s="8">
        <v>5.0</v>
      </c>
      <c r="BC25" s="8">
        <v>3.0</v>
      </c>
      <c r="BD25" s="8">
        <v>14.0</v>
      </c>
      <c r="BE25" s="8">
        <f t="shared" si="22"/>
        <v>22</v>
      </c>
      <c r="BF25" s="5">
        <f t="shared" si="23"/>
        <v>154</v>
      </c>
      <c r="BG25" s="5">
        <f t="shared" si="24"/>
        <v>77.77777778</v>
      </c>
      <c r="BH25" s="8">
        <v>6.0</v>
      </c>
      <c r="BI25" s="8">
        <v>4.0</v>
      </c>
      <c r="BJ25" s="8">
        <v>14.0</v>
      </c>
      <c r="BK25" s="8">
        <f t="shared" si="25"/>
        <v>24</v>
      </c>
      <c r="BL25" s="5">
        <f t="shared" si="26"/>
        <v>178</v>
      </c>
      <c r="BM25" s="5">
        <f t="shared" si="27"/>
        <v>77.39130435</v>
      </c>
      <c r="BN25" s="21">
        <v>6.0</v>
      </c>
      <c r="BO25" s="21">
        <v>2.0</v>
      </c>
      <c r="BP25" s="21">
        <v>8.0</v>
      </c>
      <c r="BQ25" s="5">
        <f t="shared" si="28"/>
        <v>16</v>
      </c>
      <c r="BR25" s="5">
        <f t="shared" si="29"/>
        <v>194</v>
      </c>
      <c r="BS25" s="5">
        <f t="shared" si="30"/>
        <v>78.54251012</v>
      </c>
      <c r="BT25" s="21">
        <v>4.0</v>
      </c>
      <c r="BU25" s="21">
        <v>4.0</v>
      </c>
      <c r="BV25" s="21">
        <v>12.0</v>
      </c>
      <c r="BW25" s="5">
        <f t="shared" si="31"/>
        <v>20</v>
      </c>
      <c r="BX25" s="5">
        <f t="shared" si="32"/>
        <v>214</v>
      </c>
      <c r="BY25" s="5">
        <f t="shared" si="33"/>
        <v>79.25925926</v>
      </c>
      <c r="BZ25" s="21">
        <v>3.0</v>
      </c>
      <c r="CA25" s="21">
        <v>3.0</v>
      </c>
      <c r="CB25" s="21">
        <v>37.0</v>
      </c>
      <c r="CC25" s="5">
        <f t="shared" si="34"/>
        <v>43</v>
      </c>
      <c r="CD25" s="5">
        <f t="shared" si="35"/>
        <v>257</v>
      </c>
      <c r="CE25" s="5">
        <f t="shared" si="36"/>
        <v>81.84713376</v>
      </c>
      <c r="CF25" s="21">
        <v>4.0</v>
      </c>
      <c r="CG25" s="21">
        <v>4.0</v>
      </c>
      <c r="CH25" s="21">
        <v>12.0</v>
      </c>
      <c r="CI25" s="5">
        <f t="shared" si="37"/>
        <v>20</v>
      </c>
      <c r="CJ25" s="5">
        <f t="shared" si="38"/>
        <v>277</v>
      </c>
      <c r="CK25" s="5">
        <f t="shared" si="39"/>
        <v>81.95266272</v>
      </c>
      <c r="CL25" s="87">
        <v>6.0</v>
      </c>
      <c r="CM25" s="87">
        <v>3.0</v>
      </c>
      <c r="CN25" s="87">
        <v>16.0</v>
      </c>
      <c r="CO25" s="56">
        <f t="shared" si="50"/>
        <v>25</v>
      </c>
      <c r="CP25" s="56">
        <f t="shared" si="51"/>
        <v>302</v>
      </c>
      <c r="CQ25" s="127">
        <f t="shared" si="40"/>
        <v>83.19559229</v>
      </c>
      <c r="CR25" s="49">
        <v>1.0</v>
      </c>
      <c r="CS25" s="49">
        <v>1.0</v>
      </c>
      <c r="CT25" s="49">
        <v>4.0</v>
      </c>
      <c r="CU25" s="127">
        <f t="shared" si="41"/>
        <v>6</v>
      </c>
      <c r="CV25" s="127">
        <f t="shared" si="42"/>
        <v>308</v>
      </c>
      <c r="CW25" s="127">
        <f t="shared" si="43"/>
        <v>83.46883469</v>
      </c>
      <c r="CX25" s="127">
        <f t="shared" si="44"/>
        <v>121</v>
      </c>
      <c r="CY25" s="127">
        <f t="shared" si="45"/>
        <v>187</v>
      </c>
    </row>
    <row r="26">
      <c r="A26" s="10">
        <v>21.0</v>
      </c>
      <c r="B26" s="8" t="s">
        <v>42</v>
      </c>
      <c r="C26" s="8">
        <v>7.0</v>
      </c>
      <c r="D26" s="8">
        <v>4.0</v>
      </c>
      <c r="E26" s="8">
        <v>14.0</v>
      </c>
      <c r="F26" s="8">
        <v>25.0</v>
      </c>
      <c r="G26" s="8">
        <f t="shared" si="2"/>
        <v>92.59259259</v>
      </c>
      <c r="H26" s="34">
        <v>4.0</v>
      </c>
      <c r="I26" s="34">
        <v>2.0</v>
      </c>
      <c r="J26" s="34">
        <v>8.0</v>
      </c>
      <c r="K26" s="34">
        <v>14.0</v>
      </c>
      <c r="L26" s="34">
        <f t="shared" si="3"/>
        <v>39</v>
      </c>
      <c r="M26" s="34">
        <f t="shared" si="4"/>
        <v>84.7826087</v>
      </c>
      <c r="N26" s="10">
        <v>9.0</v>
      </c>
      <c r="O26" s="8">
        <v>3.0</v>
      </c>
      <c r="P26" s="8">
        <v>10.0</v>
      </c>
      <c r="Q26" s="8">
        <f t="shared" si="46"/>
        <v>22</v>
      </c>
      <c r="R26" s="8">
        <f t="shared" si="5"/>
        <v>61</v>
      </c>
      <c r="S26" s="35">
        <f t="shared" si="6"/>
        <v>82.43243243</v>
      </c>
      <c r="T26" s="15">
        <v>5.0</v>
      </c>
      <c r="U26" s="15">
        <v>2.0</v>
      </c>
      <c r="V26" s="15">
        <v>8.0</v>
      </c>
      <c r="W26" s="13">
        <f t="shared" si="47"/>
        <v>15</v>
      </c>
      <c r="X26" s="13">
        <f t="shared" si="7"/>
        <v>76</v>
      </c>
      <c r="Y26" s="15">
        <f t="shared" si="8"/>
        <v>78.35051546</v>
      </c>
      <c r="Z26" s="15">
        <v>9.0</v>
      </c>
      <c r="AA26" s="15">
        <v>1.0</v>
      </c>
      <c r="AB26" s="15">
        <v>10.0</v>
      </c>
      <c r="AC26" s="13">
        <f t="shared" si="9"/>
        <v>20</v>
      </c>
      <c r="AD26" s="13">
        <f t="shared" si="10"/>
        <v>96</v>
      </c>
      <c r="AE26" s="13">
        <f t="shared" si="11"/>
        <v>77.41935484</v>
      </c>
      <c r="AF26" s="15">
        <v>3.0</v>
      </c>
      <c r="AG26" s="15">
        <v>2.0</v>
      </c>
      <c r="AH26" s="15">
        <v>10.0</v>
      </c>
      <c r="AI26" s="13">
        <f t="shared" si="12"/>
        <v>15</v>
      </c>
      <c r="AJ26" s="13">
        <f t="shared" si="13"/>
        <v>111</v>
      </c>
      <c r="AK26" s="13">
        <f t="shared" si="14"/>
        <v>77.08333333</v>
      </c>
      <c r="AL26" s="21">
        <v>4.0</v>
      </c>
      <c r="AM26" s="21">
        <v>3.0</v>
      </c>
      <c r="AN26" s="21">
        <v>14.0</v>
      </c>
      <c r="AO26" s="5">
        <f t="shared" si="15"/>
        <v>21</v>
      </c>
      <c r="AP26" s="5">
        <f t="shared" si="16"/>
        <v>132</v>
      </c>
      <c r="AQ26" s="5">
        <f t="shared" si="17"/>
        <v>79.04191617</v>
      </c>
      <c r="AR26" s="21">
        <v>2.0</v>
      </c>
      <c r="AS26" s="21">
        <v>2.0</v>
      </c>
      <c r="AT26" s="21">
        <v>4.0</v>
      </c>
      <c r="AU26" s="5">
        <f t="shared" si="48"/>
        <v>8</v>
      </c>
      <c r="AV26" s="5">
        <f t="shared" si="18"/>
        <v>140</v>
      </c>
      <c r="AW26" s="21">
        <f t="shared" si="19"/>
        <v>0.7954545455</v>
      </c>
      <c r="AX26" s="5">
        <f t="shared" si="20"/>
        <v>79.54545455</v>
      </c>
      <c r="AY26" s="5">
        <f t="shared" ref="AY26:BA26" si="70">C26+H26+N26+T26+Z26+AF26+AL26+AR26</f>
        <v>43</v>
      </c>
      <c r="AZ26" s="5">
        <f t="shared" si="70"/>
        <v>19</v>
      </c>
      <c r="BA26" s="5">
        <f t="shared" si="70"/>
        <v>78</v>
      </c>
      <c r="BB26" s="8">
        <v>4.0</v>
      </c>
      <c r="BC26" s="8">
        <v>3.0</v>
      </c>
      <c r="BD26" s="8">
        <v>12.0</v>
      </c>
      <c r="BE26" s="8">
        <f t="shared" si="22"/>
        <v>19</v>
      </c>
      <c r="BF26" s="5">
        <f t="shared" si="23"/>
        <v>159</v>
      </c>
      <c r="BG26" s="5">
        <f t="shared" si="24"/>
        <v>80.3030303</v>
      </c>
      <c r="BH26" s="8">
        <v>4.0</v>
      </c>
      <c r="BI26" s="8">
        <v>4.0</v>
      </c>
      <c r="BJ26" s="8">
        <v>18.0</v>
      </c>
      <c r="BK26" s="8">
        <f t="shared" si="25"/>
        <v>26</v>
      </c>
      <c r="BL26" s="5">
        <f t="shared" si="26"/>
        <v>185</v>
      </c>
      <c r="BM26" s="5">
        <f t="shared" si="27"/>
        <v>80.43478261</v>
      </c>
      <c r="BN26" s="21">
        <v>6.0</v>
      </c>
      <c r="BO26" s="21">
        <v>2.0</v>
      </c>
      <c r="BP26" s="21">
        <v>6.0</v>
      </c>
      <c r="BQ26" s="5">
        <f t="shared" si="28"/>
        <v>14</v>
      </c>
      <c r="BR26" s="5">
        <f t="shared" si="29"/>
        <v>199</v>
      </c>
      <c r="BS26" s="5">
        <f t="shared" si="30"/>
        <v>80.56680162</v>
      </c>
      <c r="BT26" s="21">
        <v>1.0</v>
      </c>
      <c r="BU26" s="21">
        <v>2.0</v>
      </c>
      <c r="BV26" s="21">
        <v>10.0</v>
      </c>
      <c r="BW26" s="5">
        <f t="shared" si="31"/>
        <v>13</v>
      </c>
      <c r="BX26" s="5">
        <f t="shared" si="32"/>
        <v>212</v>
      </c>
      <c r="BY26" s="5">
        <f t="shared" si="33"/>
        <v>78.51851852</v>
      </c>
      <c r="BZ26" s="21">
        <v>3.0</v>
      </c>
      <c r="CA26" s="21">
        <v>3.0</v>
      </c>
      <c r="CB26" s="21">
        <v>35.0</v>
      </c>
      <c r="CC26" s="5">
        <f t="shared" si="34"/>
        <v>41</v>
      </c>
      <c r="CD26" s="5">
        <f t="shared" si="35"/>
        <v>253</v>
      </c>
      <c r="CE26" s="5">
        <f t="shared" si="36"/>
        <v>80.57324841</v>
      </c>
      <c r="CF26" s="21">
        <v>4.0</v>
      </c>
      <c r="CG26" s="21">
        <v>3.0</v>
      </c>
      <c r="CH26" s="21">
        <v>14.0</v>
      </c>
      <c r="CI26" s="5">
        <f t="shared" si="37"/>
        <v>21</v>
      </c>
      <c r="CJ26" s="5">
        <f t="shared" si="38"/>
        <v>274</v>
      </c>
      <c r="CK26" s="5">
        <f t="shared" si="39"/>
        <v>81.06508876</v>
      </c>
      <c r="CL26" s="87">
        <v>6.0</v>
      </c>
      <c r="CM26" s="87">
        <v>3.0</v>
      </c>
      <c r="CN26" s="87">
        <v>14.0</v>
      </c>
      <c r="CO26" s="56">
        <f t="shared" si="50"/>
        <v>23</v>
      </c>
      <c r="CP26" s="56">
        <f t="shared" si="51"/>
        <v>297</v>
      </c>
      <c r="CQ26" s="127">
        <f t="shared" si="40"/>
        <v>81.81818182</v>
      </c>
      <c r="CR26" s="49">
        <v>1.0</v>
      </c>
      <c r="CS26" s="49">
        <v>1.0</v>
      </c>
      <c r="CT26" s="49">
        <v>4.0</v>
      </c>
      <c r="CU26" s="127">
        <f t="shared" si="41"/>
        <v>6</v>
      </c>
      <c r="CV26" s="127">
        <f t="shared" si="42"/>
        <v>303</v>
      </c>
      <c r="CW26" s="127">
        <f t="shared" si="43"/>
        <v>82.11382114</v>
      </c>
      <c r="CX26" s="127">
        <f t="shared" si="44"/>
        <v>112</v>
      </c>
      <c r="CY26" s="127">
        <f t="shared" si="45"/>
        <v>191</v>
      </c>
    </row>
    <row r="27">
      <c r="A27" s="10">
        <v>22.0</v>
      </c>
      <c r="B27" s="8" t="s">
        <v>43</v>
      </c>
      <c r="C27" s="8">
        <v>8.0</v>
      </c>
      <c r="D27" s="8">
        <v>4.0</v>
      </c>
      <c r="E27" s="8">
        <v>12.0</v>
      </c>
      <c r="F27" s="8">
        <v>24.0</v>
      </c>
      <c r="G27" s="8">
        <f t="shared" si="2"/>
        <v>88.88888889</v>
      </c>
      <c r="H27" s="34">
        <v>7.0</v>
      </c>
      <c r="I27" s="34">
        <v>2.0</v>
      </c>
      <c r="J27" s="34">
        <v>10.0</v>
      </c>
      <c r="K27" s="34">
        <v>19.0</v>
      </c>
      <c r="L27" s="34">
        <f t="shared" si="3"/>
        <v>43</v>
      </c>
      <c r="M27" s="34">
        <f t="shared" si="4"/>
        <v>93.47826087</v>
      </c>
      <c r="N27" s="10">
        <v>9.0</v>
      </c>
      <c r="O27" s="8">
        <v>2.0</v>
      </c>
      <c r="P27" s="8">
        <v>12.0</v>
      </c>
      <c r="Q27" s="8">
        <f t="shared" si="46"/>
        <v>23</v>
      </c>
      <c r="R27" s="8">
        <f t="shared" si="5"/>
        <v>66</v>
      </c>
      <c r="S27" s="35">
        <f t="shared" si="6"/>
        <v>89.18918919</v>
      </c>
      <c r="T27" s="15">
        <v>3.0</v>
      </c>
      <c r="U27" s="15">
        <v>1.0</v>
      </c>
      <c r="V27" s="15">
        <v>8.0</v>
      </c>
      <c r="W27" s="13">
        <f t="shared" si="47"/>
        <v>12</v>
      </c>
      <c r="X27" s="13">
        <f t="shared" si="7"/>
        <v>78</v>
      </c>
      <c r="Y27" s="15">
        <f t="shared" si="8"/>
        <v>80.41237113</v>
      </c>
      <c r="Z27" s="15">
        <v>8.0</v>
      </c>
      <c r="AA27" s="15">
        <v>2.0</v>
      </c>
      <c r="AB27" s="15">
        <v>10.0</v>
      </c>
      <c r="AC27" s="13">
        <f t="shared" si="9"/>
        <v>20</v>
      </c>
      <c r="AD27" s="13">
        <f t="shared" si="10"/>
        <v>98</v>
      </c>
      <c r="AE27" s="13">
        <f t="shared" si="11"/>
        <v>79.03225806</v>
      </c>
      <c r="AF27" s="15">
        <v>4.0</v>
      </c>
      <c r="AG27" s="15">
        <v>2.0</v>
      </c>
      <c r="AH27" s="15">
        <v>12.0</v>
      </c>
      <c r="AI27" s="13">
        <f t="shared" si="12"/>
        <v>18</v>
      </c>
      <c r="AJ27" s="13">
        <f t="shared" si="13"/>
        <v>116</v>
      </c>
      <c r="AK27" s="13">
        <f t="shared" si="14"/>
        <v>80.55555556</v>
      </c>
      <c r="AL27" s="21">
        <v>2.0</v>
      </c>
      <c r="AM27" s="21">
        <v>2.0</v>
      </c>
      <c r="AN27" s="21">
        <v>8.0</v>
      </c>
      <c r="AO27" s="5">
        <f t="shared" si="15"/>
        <v>12</v>
      </c>
      <c r="AP27" s="5">
        <f t="shared" si="16"/>
        <v>128</v>
      </c>
      <c r="AQ27" s="5">
        <f t="shared" si="17"/>
        <v>76.64670659</v>
      </c>
      <c r="AR27" s="21">
        <v>3.0</v>
      </c>
      <c r="AS27" s="21">
        <v>2.0</v>
      </c>
      <c r="AT27" s="21">
        <v>4.0</v>
      </c>
      <c r="AU27" s="5">
        <f t="shared" si="48"/>
        <v>9</v>
      </c>
      <c r="AV27" s="5">
        <f t="shared" si="18"/>
        <v>137</v>
      </c>
      <c r="AW27" s="21">
        <f t="shared" si="19"/>
        <v>0.7784090909</v>
      </c>
      <c r="AX27" s="5">
        <f t="shared" si="20"/>
        <v>77.84090909</v>
      </c>
      <c r="AY27" s="5">
        <f t="shared" ref="AY27:BA27" si="71">C27+H27+N27+T27+Z27+AF27+AL27+AR27</f>
        <v>44</v>
      </c>
      <c r="AZ27" s="5">
        <f t="shared" si="71"/>
        <v>17</v>
      </c>
      <c r="BA27" s="5">
        <f t="shared" si="71"/>
        <v>76</v>
      </c>
      <c r="BB27" s="8">
        <v>5.0</v>
      </c>
      <c r="BC27" s="8">
        <v>3.0</v>
      </c>
      <c r="BD27" s="8">
        <v>8.0</v>
      </c>
      <c r="BE27" s="8">
        <f t="shared" si="22"/>
        <v>16</v>
      </c>
      <c r="BF27" s="5">
        <f t="shared" si="23"/>
        <v>153</v>
      </c>
      <c r="BG27" s="5">
        <f t="shared" si="24"/>
        <v>77.27272727</v>
      </c>
      <c r="BH27" s="8">
        <v>7.0</v>
      </c>
      <c r="BI27" s="8">
        <v>5.0</v>
      </c>
      <c r="BJ27" s="8">
        <v>18.0</v>
      </c>
      <c r="BK27" s="8">
        <f t="shared" si="25"/>
        <v>30</v>
      </c>
      <c r="BL27" s="5">
        <f t="shared" si="26"/>
        <v>183</v>
      </c>
      <c r="BM27" s="5">
        <f t="shared" si="27"/>
        <v>79.56521739</v>
      </c>
      <c r="BN27" s="21">
        <v>3.0</v>
      </c>
      <c r="BO27" s="21">
        <v>2.0</v>
      </c>
      <c r="BP27" s="21">
        <v>0.0</v>
      </c>
      <c r="BQ27" s="5">
        <f t="shared" si="28"/>
        <v>5</v>
      </c>
      <c r="BR27" s="5">
        <f t="shared" si="29"/>
        <v>188</v>
      </c>
      <c r="BS27" s="5">
        <f t="shared" si="30"/>
        <v>76.11336032</v>
      </c>
      <c r="BT27" s="21">
        <v>6.0</v>
      </c>
      <c r="BU27" s="21">
        <v>4.0</v>
      </c>
      <c r="BV27" s="21">
        <v>12.0</v>
      </c>
      <c r="BW27" s="5">
        <f t="shared" si="31"/>
        <v>22</v>
      </c>
      <c r="BX27" s="5">
        <f t="shared" si="32"/>
        <v>210</v>
      </c>
      <c r="BY27" s="5">
        <f t="shared" si="33"/>
        <v>77.77777778</v>
      </c>
      <c r="BZ27" s="21">
        <v>3.0</v>
      </c>
      <c r="CA27" s="21">
        <v>3.0</v>
      </c>
      <c r="CB27" s="21">
        <v>33.0</v>
      </c>
      <c r="CC27" s="5">
        <f t="shared" si="34"/>
        <v>39</v>
      </c>
      <c r="CD27" s="5">
        <f t="shared" si="35"/>
        <v>249</v>
      </c>
      <c r="CE27" s="5">
        <f t="shared" si="36"/>
        <v>79.29936306</v>
      </c>
      <c r="CF27" s="21">
        <v>4.0</v>
      </c>
      <c r="CG27" s="21">
        <v>4.0</v>
      </c>
      <c r="CH27" s="21">
        <v>12.0</v>
      </c>
      <c r="CI27" s="5">
        <f t="shared" si="37"/>
        <v>20</v>
      </c>
      <c r="CJ27" s="5">
        <f t="shared" si="38"/>
        <v>269</v>
      </c>
      <c r="CK27" s="5">
        <f t="shared" si="39"/>
        <v>79.58579882</v>
      </c>
      <c r="CL27" s="87">
        <v>6.0</v>
      </c>
      <c r="CM27" s="87">
        <v>3.0</v>
      </c>
      <c r="CN27" s="87">
        <v>16.0</v>
      </c>
      <c r="CO27" s="56">
        <f t="shared" si="50"/>
        <v>25</v>
      </c>
      <c r="CP27" s="56">
        <f t="shared" si="51"/>
        <v>294</v>
      </c>
      <c r="CQ27" s="127">
        <f t="shared" si="40"/>
        <v>80.99173554</v>
      </c>
      <c r="CR27" s="49">
        <v>1.0</v>
      </c>
      <c r="CS27" s="49">
        <v>1.0</v>
      </c>
      <c r="CT27" s="49">
        <v>4.0</v>
      </c>
      <c r="CU27" s="127">
        <f t="shared" si="41"/>
        <v>6</v>
      </c>
      <c r="CV27" s="127">
        <f t="shared" si="42"/>
        <v>300</v>
      </c>
      <c r="CW27" s="127">
        <f t="shared" si="43"/>
        <v>81.30081301</v>
      </c>
      <c r="CX27" s="127">
        <f t="shared" si="44"/>
        <v>121</v>
      </c>
      <c r="CY27" s="127">
        <f t="shared" si="45"/>
        <v>179</v>
      </c>
    </row>
    <row r="28">
      <c r="A28" s="10">
        <v>23.0</v>
      </c>
      <c r="B28" s="8" t="s">
        <v>44</v>
      </c>
      <c r="C28" s="8">
        <v>8.0</v>
      </c>
      <c r="D28" s="8">
        <v>4.0</v>
      </c>
      <c r="E28" s="8">
        <v>14.0</v>
      </c>
      <c r="F28" s="8">
        <v>26.0</v>
      </c>
      <c r="G28" s="8">
        <f t="shared" si="2"/>
        <v>96.2962963</v>
      </c>
      <c r="H28" s="34">
        <v>5.0</v>
      </c>
      <c r="I28" s="34">
        <v>2.0</v>
      </c>
      <c r="J28" s="34">
        <v>6.0</v>
      </c>
      <c r="K28" s="34">
        <v>13.0</v>
      </c>
      <c r="L28" s="34">
        <f t="shared" si="3"/>
        <v>39</v>
      </c>
      <c r="M28" s="34">
        <f t="shared" si="4"/>
        <v>84.7826087</v>
      </c>
      <c r="N28" s="10">
        <v>11.0</v>
      </c>
      <c r="O28" s="8">
        <v>3.0</v>
      </c>
      <c r="P28" s="8">
        <v>12.0</v>
      </c>
      <c r="Q28" s="8">
        <f t="shared" si="46"/>
        <v>26</v>
      </c>
      <c r="R28" s="8">
        <f t="shared" si="5"/>
        <v>65</v>
      </c>
      <c r="S28" s="35">
        <f t="shared" si="6"/>
        <v>87.83783784</v>
      </c>
      <c r="T28" s="15">
        <v>5.0</v>
      </c>
      <c r="U28" s="15">
        <v>3.0</v>
      </c>
      <c r="V28" s="15">
        <v>12.0</v>
      </c>
      <c r="W28" s="13">
        <f t="shared" si="47"/>
        <v>20</v>
      </c>
      <c r="X28" s="13">
        <f t="shared" si="7"/>
        <v>85</v>
      </c>
      <c r="Y28" s="15">
        <f t="shared" si="8"/>
        <v>87.62886598</v>
      </c>
      <c r="Z28" s="15">
        <v>10.0</v>
      </c>
      <c r="AA28" s="15">
        <v>2.0</v>
      </c>
      <c r="AB28" s="15">
        <v>12.0</v>
      </c>
      <c r="AC28" s="13">
        <f t="shared" si="9"/>
        <v>24</v>
      </c>
      <c r="AD28" s="13">
        <f t="shared" si="10"/>
        <v>109</v>
      </c>
      <c r="AE28" s="13">
        <f t="shared" si="11"/>
        <v>87.90322581</v>
      </c>
      <c r="AF28" s="15">
        <v>3.0</v>
      </c>
      <c r="AG28" s="15">
        <v>2.0</v>
      </c>
      <c r="AH28" s="15">
        <v>8.0</v>
      </c>
      <c r="AI28" s="13">
        <f t="shared" si="12"/>
        <v>13</v>
      </c>
      <c r="AJ28" s="13">
        <f t="shared" si="13"/>
        <v>122</v>
      </c>
      <c r="AK28" s="13">
        <f t="shared" si="14"/>
        <v>84.72222222</v>
      </c>
      <c r="AL28" s="21">
        <v>6.0</v>
      </c>
      <c r="AM28" s="21">
        <v>2.0</v>
      </c>
      <c r="AN28" s="21">
        <v>10.0</v>
      </c>
      <c r="AO28" s="5">
        <f t="shared" si="15"/>
        <v>18</v>
      </c>
      <c r="AP28" s="5">
        <f t="shared" si="16"/>
        <v>140</v>
      </c>
      <c r="AQ28" s="5">
        <f t="shared" si="17"/>
        <v>83.83233533</v>
      </c>
      <c r="AR28" s="21">
        <v>3.0</v>
      </c>
      <c r="AS28" s="21">
        <v>2.0</v>
      </c>
      <c r="AT28" s="21">
        <v>4.0</v>
      </c>
      <c r="AU28" s="5">
        <f t="shared" si="48"/>
        <v>9</v>
      </c>
      <c r="AV28" s="5">
        <f t="shared" si="18"/>
        <v>149</v>
      </c>
      <c r="AW28" s="21">
        <f t="shared" si="19"/>
        <v>0.8465909091</v>
      </c>
      <c r="AX28" s="5">
        <f t="shared" si="20"/>
        <v>84.65909091</v>
      </c>
      <c r="AY28" s="5">
        <f t="shared" ref="AY28:BA28" si="72">C28+H28+N28+T28+Z28+AF28+AL28+AR28</f>
        <v>51</v>
      </c>
      <c r="AZ28" s="5">
        <f t="shared" si="72"/>
        <v>20</v>
      </c>
      <c r="BA28" s="5">
        <f t="shared" si="72"/>
        <v>78</v>
      </c>
      <c r="BB28" s="8">
        <v>4.0</v>
      </c>
      <c r="BC28" s="8">
        <v>3.0</v>
      </c>
      <c r="BD28" s="8">
        <v>12.0</v>
      </c>
      <c r="BE28" s="8">
        <f t="shared" si="22"/>
        <v>19</v>
      </c>
      <c r="BF28" s="5">
        <f t="shared" si="23"/>
        <v>168</v>
      </c>
      <c r="BG28" s="5">
        <f t="shared" si="24"/>
        <v>84.84848485</v>
      </c>
      <c r="BH28" s="8">
        <v>7.0</v>
      </c>
      <c r="BI28" s="8">
        <v>5.0</v>
      </c>
      <c r="BJ28" s="8">
        <v>18.0</v>
      </c>
      <c r="BK28" s="8">
        <f t="shared" si="25"/>
        <v>30</v>
      </c>
      <c r="BL28" s="5">
        <f t="shared" si="26"/>
        <v>198</v>
      </c>
      <c r="BM28" s="5">
        <f t="shared" si="27"/>
        <v>86.08695652</v>
      </c>
      <c r="BN28" s="21">
        <v>5.0</v>
      </c>
      <c r="BO28" s="21">
        <v>2.0</v>
      </c>
      <c r="BP28" s="21">
        <v>6.0</v>
      </c>
      <c r="BQ28" s="5">
        <f t="shared" si="28"/>
        <v>13</v>
      </c>
      <c r="BR28" s="5">
        <f t="shared" si="29"/>
        <v>211</v>
      </c>
      <c r="BS28" s="5">
        <f t="shared" si="30"/>
        <v>85.42510121</v>
      </c>
      <c r="BT28" s="21">
        <v>6.0</v>
      </c>
      <c r="BU28" s="21">
        <v>2.0</v>
      </c>
      <c r="BV28" s="21">
        <v>12.0</v>
      </c>
      <c r="BW28" s="5">
        <f t="shared" si="31"/>
        <v>20</v>
      </c>
      <c r="BX28" s="5">
        <f t="shared" si="32"/>
        <v>231</v>
      </c>
      <c r="BY28" s="5">
        <f t="shared" si="33"/>
        <v>85.55555556</v>
      </c>
      <c r="BZ28" s="21">
        <v>3.0</v>
      </c>
      <c r="CA28" s="21">
        <v>3.0</v>
      </c>
      <c r="CB28" s="21">
        <v>29.0</v>
      </c>
      <c r="CC28" s="5">
        <f t="shared" si="34"/>
        <v>35</v>
      </c>
      <c r="CD28" s="5">
        <f t="shared" si="35"/>
        <v>266</v>
      </c>
      <c r="CE28" s="5">
        <f t="shared" si="36"/>
        <v>84.7133758</v>
      </c>
      <c r="CF28" s="21">
        <v>4.0</v>
      </c>
      <c r="CG28" s="21">
        <v>3.0</v>
      </c>
      <c r="CH28" s="21">
        <v>6.0</v>
      </c>
      <c r="CI28" s="5">
        <f t="shared" si="37"/>
        <v>13</v>
      </c>
      <c r="CJ28" s="5">
        <f t="shared" si="38"/>
        <v>279</v>
      </c>
      <c r="CK28" s="5">
        <f t="shared" si="39"/>
        <v>82.5443787</v>
      </c>
      <c r="CL28" s="87">
        <v>6.0</v>
      </c>
      <c r="CM28" s="87">
        <v>3.0</v>
      </c>
      <c r="CN28" s="87">
        <v>16.0</v>
      </c>
      <c r="CO28" s="56">
        <f t="shared" si="50"/>
        <v>25</v>
      </c>
      <c r="CP28" s="56">
        <f t="shared" si="51"/>
        <v>304</v>
      </c>
      <c r="CQ28" s="127">
        <f t="shared" si="40"/>
        <v>83.74655647</v>
      </c>
      <c r="CR28" s="49">
        <v>1.0</v>
      </c>
      <c r="CS28" s="49">
        <v>1.0</v>
      </c>
      <c r="CT28" s="49">
        <v>4.0</v>
      </c>
      <c r="CU28" s="127">
        <f t="shared" si="41"/>
        <v>6</v>
      </c>
      <c r="CV28" s="127">
        <f t="shared" si="42"/>
        <v>310</v>
      </c>
      <c r="CW28" s="127">
        <f t="shared" si="43"/>
        <v>84.01084011</v>
      </c>
      <c r="CX28" s="127">
        <f t="shared" si="44"/>
        <v>129</v>
      </c>
      <c r="CY28" s="127">
        <f t="shared" si="45"/>
        <v>181</v>
      </c>
    </row>
    <row r="29">
      <c r="A29" s="10">
        <v>24.0</v>
      </c>
      <c r="B29" s="8" t="s">
        <v>45</v>
      </c>
      <c r="C29" s="8">
        <v>7.0</v>
      </c>
      <c r="D29" s="8">
        <v>3.0</v>
      </c>
      <c r="E29" s="8">
        <v>12.0</v>
      </c>
      <c r="F29" s="8">
        <v>22.0</v>
      </c>
      <c r="G29" s="8">
        <f t="shared" si="2"/>
        <v>81.48148148</v>
      </c>
      <c r="H29" s="34">
        <v>6.0</v>
      </c>
      <c r="I29" s="34">
        <v>2.0</v>
      </c>
      <c r="J29" s="34">
        <v>6.0</v>
      </c>
      <c r="K29" s="34">
        <v>14.0</v>
      </c>
      <c r="L29" s="34">
        <f t="shared" si="3"/>
        <v>36</v>
      </c>
      <c r="M29" s="34">
        <f t="shared" si="4"/>
        <v>78.26086957</v>
      </c>
      <c r="N29" s="10">
        <v>10.0</v>
      </c>
      <c r="O29" s="8">
        <v>3.0</v>
      </c>
      <c r="P29" s="8">
        <v>10.0</v>
      </c>
      <c r="Q29" s="8">
        <f t="shared" si="46"/>
        <v>23</v>
      </c>
      <c r="R29" s="8">
        <f t="shared" si="5"/>
        <v>59</v>
      </c>
      <c r="S29" s="35">
        <f t="shared" si="6"/>
        <v>79.72972973</v>
      </c>
      <c r="T29" s="15">
        <v>4.0</v>
      </c>
      <c r="U29" s="15">
        <v>1.0</v>
      </c>
      <c r="V29" s="15">
        <v>12.0</v>
      </c>
      <c r="W29" s="13">
        <f t="shared" si="47"/>
        <v>17</v>
      </c>
      <c r="X29" s="13">
        <f t="shared" si="7"/>
        <v>76</v>
      </c>
      <c r="Y29" s="15">
        <f t="shared" si="8"/>
        <v>78.35051546</v>
      </c>
      <c r="Z29" s="15">
        <v>10.0</v>
      </c>
      <c r="AA29" s="15">
        <v>2.0</v>
      </c>
      <c r="AB29" s="15">
        <v>10.0</v>
      </c>
      <c r="AC29" s="13">
        <f t="shared" si="9"/>
        <v>22</v>
      </c>
      <c r="AD29" s="13">
        <f t="shared" si="10"/>
        <v>98</v>
      </c>
      <c r="AE29" s="13">
        <f t="shared" si="11"/>
        <v>79.03225806</v>
      </c>
      <c r="AF29" s="15">
        <v>3.0</v>
      </c>
      <c r="AG29" s="15">
        <v>2.0</v>
      </c>
      <c r="AH29" s="15">
        <v>12.0</v>
      </c>
      <c r="AI29" s="13">
        <f t="shared" si="12"/>
        <v>17</v>
      </c>
      <c r="AJ29" s="13">
        <f t="shared" si="13"/>
        <v>115</v>
      </c>
      <c r="AK29" s="13">
        <f t="shared" si="14"/>
        <v>79.86111111</v>
      </c>
      <c r="AL29" s="21">
        <v>5.0</v>
      </c>
      <c r="AM29" s="21">
        <v>3.0</v>
      </c>
      <c r="AN29" s="21">
        <v>12.0</v>
      </c>
      <c r="AO29" s="5">
        <f t="shared" si="15"/>
        <v>20</v>
      </c>
      <c r="AP29" s="5">
        <f t="shared" si="16"/>
        <v>135</v>
      </c>
      <c r="AQ29" s="5">
        <f t="shared" si="17"/>
        <v>80.83832335</v>
      </c>
      <c r="AR29" s="21">
        <v>3.0</v>
      </c>
      <c r="AS29" s="21">
        <v>2.0</v>
      </c>
      <c r="AT29" s="21">
        <v>4.0</v>
      </c>
      <c r="AU29" s="5">
        <f t="shared" si="48"/>
        <v>9</v>
      </c>
      <c r="AV29" s="5">
        <f t="shared" si="18"/>
        <v>144</v>
      </c>
      <c r="AW29" s="21">
        <f t="shared" si="19"/>
        <v>0.8181818182</v>
      </c>
      <c r="AX29" s="5">
        <f t="shared" si="20"/>
        <v>81.81818182</v>
      </c>
      <c r="AY29" s="5">
        <f t="shared" ref="AY29:BA29" si="73">C29+H29+N29+T29+Z29+AF29+AL29+AR29</f>
        <v>48</v>
      </c>
      <c r="AZ29" s="5">
        <f t="shared" si="73"/>
        <v>18</v>
      </c>
      <c r="BA29" s="5">
        <f t="shared" si="73"/>
        <v>78</v>
      </c>
      <c r="BB29" s="8">
        <v>5.0</v>
      </c>
      <c r="BC29" s="8">
        <v>3.0</v>
      </c>
      <c r="BD29" s="8">
        <v>14.0</v>
      </c>
      <c r="BE29" s="8">
        <f t="shared" si="22"/>
        <v>22</v>
      </c>
      <c r="BF29" s="5">
        <f t="shared" si="23"/>
        <v>166</v>
      </c>
      <c r="BG29" s="5">
        <f t="shared" si="24"/>
        <v>83.83838384</v>
      </c>
      <c r="BH29" s="8">
        <v>7.0</v>
      </c>
      <c r="BI29" s="8">
        <v>5.0</v>
      </c>
      <c r="BJ29" s="8">
        <v>16.0</v>
      </c>
      <c r="BK29" s="8">
        <f t="shared" si="25"/>
        <v>28</v>
      </c>
      <c r="BL29" s="5">
        <f t="shared" si="26"/>
        <v>194</v>
      </c>
      <c r="BM29" s="5">
        <f t="shared" si="27"/>
        <v>84.34782609</v>
      </c>
      <c r="BN29" s="21">
        <v>6.0</v>
      </c>
      <c r="BO29" s="21">
        <v>2.0</v>
      </c>
      <c r="BP29" s="21">
        <v>8.0</v>
      </c>
      <c r="BQ29" s="5">
        <f t="shared" si="28"/>
        <v>16</v>
      </c>
      <c r="BR29" s="5">
        <f t="shared" si="29"/>
        <v>210</v>
      </c>
      <c r="BS29" s="5">
        <f t="shared" si="30"/>
        <v>85.02024291</v>
      </c>
      <c r="BT29" s="21">
        <v>4.0</v>
      </c>
      <c r="BU29" s="21">
        <v>4.0</v>
      </c>
      <c r="BV29" s="21">
        <v>12.0</v>
      </c>
      <c r="BW29" s="5">
        <f t="shared" si="31"/>
        <v>20</v>
      </c>
      <c r="BX29" s="5">
        <f t="shared" si="32"/>
        <v>230</v>
      </c>
      <c r="BY29" s="5">
        <f t="shared" si="33"/>
        <v>85.18518519</v>
      </c>
      <c r="BZ29" s="21">
        <v>2.0</v>
      </c>
      <c r="CA29" s="21">
        <v>3.0</v>
      </c>
      <c r="CB29" s="21">
        <v>29.0</v>
      </c>
      <c r="CC29" s="5">
        <f t="shared" si="34"/>
        <v>34</v>
      </c>
      <c r="CD29" s="5">
        <f t="shared" si="35"/>
        <v>264</v>
      </c>
      <c r="CE29" s="5">
        <f t="shared" si="36"/>
        <v>84.07643312</v>
      </c>
      <c r="CF29" s="21">
        <v>3.0</v>
      </c>
      <c r="CG29" s="21">
        <v>3.0</v>
      </c>
      <c r="CH29" s="21">
        <v>14.0</v>
      </c>
      <c r="CI29" s="5">
        <f t="shared" si="37"/>
        <v>20</v>
      </c>
      <c r="CJ29" s="5">
        <f t="shared" si="38"/>
        <v>284</v>
      </c>
      <c r="CK29" s="5">
        <f t="shared" si="39"/>
        <v>84.02366864</v>
      </c>
      <c r="CL29" s="87">
        <v>6.0</v>
      </c>
      <c r="CM29" s="87">
        <v>2.0</v>
      </c>
      <c r="CN29" s="87">
        <v>16.0</v>
      </c>
      <c r="CO29" s="56">
        <f t="shared" si="50"/>
        <v>24</v>
      </c>
      <c r="CP29" s="56">
        <f t="shared" si="51"/>
        <v>308</v>
      </c>
      <c r="CQ29" s="127">
        <f t="shared" si="40"/>
        <v>84.84848485</v>
      </c>
      <c r="CR29" s="49">
        <v>1.0</v>
      </c>
      <c r="CS29" s="49">
        <v>1.0</v>
      </c>
      <c r="CT29" s="49">
        <v>4.0</v>
      </c>
      <c r="CU29" s="127">
        <f t="shared" si="41"/>
        <v>6</v>
      </c>
      <c r="CV29" s="127">
        <f t="shared" si="42"/>
        <v>314</v>
      </c>
      <c r="CW29" s="127">
        <f t="shared" si="43"/>
        <v>85.09485095</v>
      </c>
      <c r="CX29" s="127">
        <f t="shared" si="44"/>
        <v>123</v>
      </c>
      <c r="CY29" s="127">
        <f t="shared" si="45"/>
        <v>191</v>
      </c>
    </row>
    <row r="30">
      <c r="A30" s="10">
        <v>25.0</v>
      </c>
      <c r="B30" s="8" t="s">
        <v>46</v>
      </c>
      <c r="C30" s="8">
        <v>8.0</v>
      </c>
      <c r="D30" s="8">
        <v>3.0</v>
      </c>
      <c r="E30" s="8">
        <v>10.0</v>
      </c>
      <c r="F30" s="8">
        <v>21.0</v>
      </c>
      <c r="G30" s="128">
        <f t="shared" si="2"/>
        <v>77.77777778</v>
      </c>
      <c r="H30" s="34">
        <v>6.0</v>
      </c>
      <c r="I30" s="34">
        <v>2.0</v>
      </c>
      <c r="J30" s="34">
        <v>8.0</v>
      </c>
      <c r="K30" s="34">
        <v>16.0</v>
      </c>
      <c r="L30" s="34">
        <f t="shared" si="3"/>
        <v>37</v>
      </c>
      <c r="M30" s="34">
        <f t="shared" si="4"/>
        <v>80.43478261</v>
      </c>
      <c r="N30" s="10">
        <v>11.0</v>
      </c>
      <c r="O30" s="8">
        <v>3.0</v>
      </c>
      <c r="P30" s="8">
        <v>10.0</v>
      </c>
      <c r="Q30" s="8">
        <f t="shared" si="46"/>
        <v>24</v>
      </c>
      <c r="R30" s="8">
        <f t="shared" si="5"/>
        <v>61</v>
      </c>
      <c r="S30" s="35">
        <f t="shared" si="6"/>
        <v>82.43243243</v>
      </c>
      <c r="T30" s="15">
        <v>5.0</v>
      </c>
      <c r="U30" s="15">
        <v>3.0</v>
      </c>
      <c r="V30" s="15">
        <v>8.0</v>
      </c>
      <c r="W30" s="13">
        <f t="shared" si="47"/>
        <v>16</v>
      </c>
      <c r="X30" s="13">
        <f t="shared" si="7"/>
        <v>77</v>
      </c>
      <c r="Y30" s="15">
        <f t="shared" si="8"/>
        <v>79.3814433</v>
      </c>
      <c r="Z30" s="15">
        <v>10.0</v>
      </c>
      <c r="AA30" s="15">
        <v>2.0</v>
      </c>
      <c r="AB30" s="15">
        <v>12.0</v>
      </c>
      <c r="AC30" s="13">
        <f t="shared" si="9"/>
        <v>24</v>
      </c>
      <c r="AD30" s="13">
        <f t="shared" si="10"/>
        <v>101</v>
      </c>
      <c r="AE30" s="13">
        <f t="shared" si="11"/>
        <v>81.4516129</v>
      </c>
      <c r="AF30" s="15">
        <v>4.0</v>
      </c>
      <c r="AG30" s="15">
        <v>2.0</v>
      </c>
      <c r="AH30" s="15">
        <v>12.0</v>
      </c>
      <c r="AI30" s="13">
        <f t="shared" si="12"/>
        <v>18</v>
      </c>
      <c r="AJ30" s="13">
        <f t="shared" si="13"/>
        <v>119</v>
      </c>
      <c r="AK30" s="13">
        <f t="shared" si="14"/>
        <v>82.63888889</v>
      </c>
      <c r="AL30" s="21">
        <v>5.0</v>
      </c>
      <c r="AM30" s="21">
        <v>2.0</v>
      </c>
      <c r="AN30" s="21">
        <v>12.0</v>
      </c>
      <c r="AO30" s="5">
        <f t="shared" si="15"/>
        <v>19</v>
      </c>
      <c r="AP30" s="5">
        <f t="shared" si="16"/>
        <v>138</v>
      </c>
      <c r="AQ30" s="5">
        <f t="shared" si="17"/>
        <v>82.63473054</v>
      </c>
      <c r="AR30" s="21">
        <v>3.0</v>
      </c>
      <c r="AS30" s="21">
        <v>2.0</v>
      </c>
      <c r="AT30" s="21">
        <v>4.0</v>
      </c>
      <c r="AU30" s="5">
        <f t="shared" si="48"/>
        <v>9</v>
      </c>
      <c r="AV30" s="5">
        <f t="shared" si="18"/>
        <v>147</v>
      </c>
      <c r="AW30" s="21">
        <f t="shared" si="19"/>
        <v>0.8352272727</v>
      </c>
      <c r="AX30" s="5">
        <f t="shared" si="20"/>
        <v>83.52272727</v>
      </c>
      <c r="AY30" s="5">
        <f t="shared" ref="AY30:BA30" si="74">C30+H30+N30+T30+Z30+AF30+AL30+AR30</f>
        <v>52</v>
      </c>
      <c r="AZ30" s="5">
        <f t="shared" si="74"/>
        <v>19</v>
      </c>
      <c r="BA30" s="5">
        <f t="shared" si="74"/>
        <v>76</v>
      </c>
      <c r="BB30" s="8">
        <v>5.0</v>
      </c>
      <c r="BC30" s="8">
        <v>3.0</v>
      </c>
      <c r="BD30" s="8">
        <v>14.0</v>
      </c>
      <c r="BE30" s="8">
        <f t="shared" si="22"/>
        <v>22</v>
      </c>
      <c r="BF30" s="5">
        <f t="shared" si="23"/>
        <v>169</v>
      </c>
      <c r="BG30" s="5">
        <f t="shared" si="24"/>
        <v>85.35353535</v>
      </c>
      <c r="BH30" s="8">
        <v>7.0</v>
      </c>
      <c r="BI30" s="8">
        <v>5.0</v>
      </c>
      <c r="BJ30" s="8">
        <v>16.0</v>
      </c>
      <c r="BK30" s="8">
        <f t="shared" si="25"/>
        <v>28</v>
      </c>
      <c r="BL30" s="5">
        <f t="shared" si="26"/>
        <v>197</v>
      </c>
      <c r="BM30" s="5">
        <f t="shared" si="27"/>
        <v>85.65217391</v>
      </c>
      <c r="BN30" s="21">
        <v>5.0</v>
      </c>
      <c r="BO30" s="21">
        <v>2.0</v>
      </c>
      <c r="BP30" s="21">
        <v>6.0</v>
      </c>
      <c r="BQ30" s="5">
        <f t="shared" si="28"/>
        <v>13</v>
      </c>
      <c r="BR30" s="5">
        <f t="shared" si="29"/>
        <v>210</v>
      </c>
      <c r="BS30" s="5">
        <f t="shared" si="30"/>
        <v>85.02024291</v>
      </c>
      <c r="BT30" s="21">
        <v>7.0</v>
      </c>
      <c r="BU30" s="21">
        <v>4.0</v>
      </c>
      <c r="BV30" s="21">
        <v>12.0</v>
      </c>
      <c r="BW30" s="5">
        <f t="shared" si="31"/>
        <v>23</v>
      </c>
      <c r="BX30" s="5">
        <f t="shared" si="32"/>
        <v>233</v>
      </c>
      <c r="BY30" s="5">
        <f t="shared" si="33"/>
        <v>86.2962963</v>
      </c>
      <c r="BZ30" s="21">
        <v>3.0</v>
      </c>
      <c r="CA30" s="21">
        <v>3.0</v>
      </c>
      <c r="CB30" s="21">
        <v>33.0</v>
      </c>
      <c r="CC30" s="5">
        <f t="shared" si="34"/>
        <v>39</v>
      </c>
      <c r="CD30" s="5">
        <f t="shared" si="35"/>
        <v>272</v>
      </c>
      <c r="CE30" s="5">
        <f t="shared" si="36"/>
        <v>86.62420382</v>
      </c>
      <c r="CF30" s="21">
        <v>4.0</v>
      </c>
      <c r="CG30" s="21">
        <v>4.0</v>
      </c>
      <c r="CH30" s="21">
        <v>16.0</v>
      </c>
      <c r="CI30" s="5">
        <f t="shared" si="37"/>
        <v>24</v>
      </c>
      <c r="CJ30" s="5">
        <f t="shared" si="38"/>
        <v>296</v>
      </c>
      <c r="CK30" s="5">
        <f t="shared" si="39"/>
        <v>87.5739645</v>
      </c>
      <c r="CL30" s="87">
        <v>6.0</v>
      </c>
      <c r="CM30" s="87">
        <v>3.0</v>
      </c>
      <c r="CN30" s="87">
        <v>14.0</v>
      </c>
      <c r="CO30" s="56">
        <f t="shared" si="50"/>
        <v>23</v>
      </c>
      <c r="CP30" s="56">
        <f t="shared" si="51"/>
        <v>319</v>
      </c>
      <c r="CQ30" s="127">
        <f t="shared" si="40"/>
        <v>87.87878788</v>
      </c>
      <c r="CR30" s="49">
        <v>1.0</v>
      </c>
      <c r="CS30" s="49">
        <v>1.0</v>
      </c>
      <c r="CT30" s="49">
        <v>4.0</v>
      </c>
      <c r="CU30" s="127">
        <f t="shared" si="41"/>
        <v>6</v>
      </c>
      <c r="CV30" s="127">
        <f t="shared" si="42"/>
        <v>325</v>
      </c>
      <c r="CW30" s="127">
        <f t="shared" si="43"/>
        <v>88.07588076</v>
      </c>
      <c r="CX30" s="127">
        <f t="shared" si="44"/>
        <v>134</v>
      </c>
      <c r="CY30" s="127">
        <f t="shared" si="45"/>
        <v>191</v>
      </c>
    </row>
    <row r="31">
      <c r="A31" s="10">
        <v>26.0</v>
      </c>
      <c r="B31" s="8" t="s">
        <v>47</v>
      </c>
      <c r="C31" s="8">
        <v>9.0</v>
      </c>
      <c r="D31" s="8">
        <v>4.0</v>
      </c>
      <c r="E31" s="8">
        <v>14.0</v>
      </c>
      <c r="F31" s="8">
        <v>27.0</v>
      </c>
      <c r="G31" s="8">
        <f t="shared" si="2"/>
        <v>100</v>
      </c>
      <c r="H31" s="34">
        <v>7.0</v>
      </c>
      <c r="I31" s="34">
        <v>2.0</v>
      </c>
      <c r="J31" s="34">
        <v>10.0</v>
      </c>
      <c r="K31" s="34">
        <v>19.0</v>
      </c>
      <c r="L31" s="34">
        <f t="shared" si="3"/>
        <v>46</v>
      </c>
      <c r="M31" s="34">
        <f t="shared" si="4"/>
        <v>100</v>
      </c>
      <c r="N31" s="10">
        <v>11.0</v>
      </c>
      <c r="O31" s="8">
        <v>3.0</v>
      </c>
      <c r="P31" s="8">
        <v>12.0</v>
      </c>
      <c r="Q31" s="8">
        <f t="shared" si="46"/>
        <v>26</v>
      </c>
      <c r="R31" s="8">
        <f t="shared" si="5"/>
        <v>72</v>
      </c>
      <c r="S31" s="35">
        <f t="shared" si="6"/>
        <v>97.2972973</v>
      </c>
      <c r="T31" s="15">
        <v>5.0</v>
      </c>
      <c r="U31" s="15">
        <v>4.0</v>
      </c>
      <c r="V31" s="15">
        <v>10.0</v>
      </c>
      <c r="W31" s="13">
        <f t="shared" si="47"/>
        <v>19</v>
      </c>
      <c r="X31" s="13">
        <f t="shared" si="7"/>
        <v>91</v>
      </c>
      <c r="Y31" s="15">
        <f t="shared" si="8"/>
        <v>93.81443299</v>
      </c>
      <c r="Z31" s="15">
        <v>11.0</v>
      </c>
      <c r="AA31" s="15">
        <v>2.0</v>
      </c>
      <c r="AB31" s="15">
        <v>14.0</v>
      </c>
      <c r="AC31" s="13">
        <f t="shared" si="9"/>
        <v>27</v>
      </c>
      <c r="AD31" s="13">
        <f t="shared" si="10"/>
        <v>118</v>
      </c>
      <c r="AE31" s="13">
        <f t="shared" si="11"/>
        <v>95.16129032</v>
      </c>
      <c r="AF31" s="15">
        <v>4.0</v>
      </c>
      <c r="AG31" s="15">
        <v>2.0</v>
      </c>
      <c r="AH31" s="15">
        <v>14.0</v>
      </c>
      <c r="AI31" s="13">
        <f t="shared" si="12"/>
        <v>20</v>
      </c>
      <c r="AJ31" s="13">
        <f t="shared" si="13"/>
        <v>138</v>
      </c>
      <c r="AK31" s="13">
        <f t="shared" si="14"/>
        <v>95.83333333</v>
      </c>
      <c r="AL31" s="21">
        <v>6.0</v>
      </c>
      <c r="AM31" s="21">
        <v>3.0</v>
      </c>
      <c r="AN31" s="21">
        <v>12.0</v>
      </c>
      <c r="AO31" s="5">
        <f t="shared" si="15"/>
        <v>21</v>
      </c>
      <c r="AP31" s="5">
        <f t="shared" si="16"/>
        <v>159</v>
      </c>
      <c r="AQ31" s="5">
        <f t="shared" si="17"/>
        <v>95.20958084</v>
      </c>
      <c r="AR31" s="21">
        <v>3.0</v>
      </c>
      <c r="AS31" s="21">
        <v>2.0</v>
      </c>
      <c r="AT31" s="21">
        <v>4.0</v>
      </c>
      <c r="AU31" s="5">
        <f t="shared" si="48"/>
        <v>9</v>
      </c>
      <c r="AV31" s="5">
        <f t="shared" si="18"/>
        <v>168</v>
      </c>
      <c r="AW31" s="21">
        <f t="shared" si="19"/>
        <v>0.9545454545</v>
      </c>
      <c r="AX31" s="5">
        <f t="shared" si="20"/>
        <v>95.45454545</v>
      </c>
      <c r="AY31" s="5">
        <f t="shared" ref="AY31:BA31" si="75">C31+H31+N31+T31+Z31+AF31+AL31+AR31</f>
        <v>56</v>
      </c>
      <c r="AZ31" s="5">
        <f t="shared" si="75"/>
        <v>22</v>
      </c>
      <c r="BA31" s="5">
        <f t="shared" si="75"/>
        <v>90</v>
      </c>
      <c r="BB31" s="8">
        <v>5.0</v>
      </c>
      <c r="BC31" s="8">
        <v>3.0</v>
      </c>
      <c r="BD31" s="8">
        <v>14.0</v>
      </c>
      <c r="BE31" s="8">
        <f t="shared" si="22"/>
        <v>22</v>
      </c>
      <c r="BF31" s="5">
        <f t="shared" si="23"/>
        <v>190</v>
      </c>
      <c r="BG31" s="5">
        <f t="shared" si="24"/>
        <v>95.95959596</v>
      </c>
      <c r="BH31" s="8">
        <v>7.0</v>
      </c>
      <c r="BI31" s="8">
        <v>5.0</v>
      </c>
      <c r="BJ31" s="8">
        <v>20.0</v>
      </c>
      <c r="BK31" s="8">
        <f t="shared" si="25"/>
        <v>32</v>
      </c>
      <c r="BL31" s="5">
        <f t="shared" si="26"/>
        <v>222</v>
      </c>
      <c r="BM31" s="5">
        <f t="shared" si="27"/>
        <v>96.52173913</v>
      </c>
      <c r="BN31" s="21">
        <v>6.0</v>
      </c>
      <c r="BO31" s="21">
        <v>2.0</v>
      </c>
      <c r="BP31" s="21">
        <v>8.0</v>
      </c>
      <c r="BQ31" s="5">
        <f t="shared" si="28"/>
        <v>16</v>
      </c>
      <c r="BR31" s="5">
        <f t="shared" si="29"/>
        <v>238</v>
      </c>
      <c r="BS31" s="5">
        <f t="shared" si="30"/>
        <v>96.3562753</v>
      </c>
      <c r="BT31" s="21">
        <v>6.0</v>
      </c>
      <c r="BU31" s="21">
        <v>4.0</v>
      </c>
      <c r="BV31" s="21">
        <v>12.0</v>
      </c>
      <c r="BW31" s="5">
        <f t="shared" si="31"/>
        <v>22</v>
      </c>
      <c r="BX31" s="5">
        <f t="shared" si="32"/>
        <v>260</v>
      </c>
      <c r="BY31" s="5">
        <f t="shared" si="33"/>
        <v>96.2962963</v>
      </c>
      <c r="BZ31" s="21">
        <v>3.0</v>
      </c>
      <c r="CA31" s="21">
        <v>3.0</v>
      </c>
      <c r="CB31" s="21">
        <v>38.0</v>
      </c>
      <c r="CC31" s="5">
        <f t="shared" si="34"/>
        <v>44</v>
      </c>
      <c r="CD31" s="5">
        <f t="shared" si="35"/>
        <v>304</v>
      </c>
      <c r="CE31" s="5">
        <f t="shared" si="36"/>
        <v>96.81528662</v>
      </c>
      <c r="CF31" s="21">
        <v>4.0</v>
      </c>
      <c r="CG31" s="21">
        <v>4.0</v>
      </c>
      <c r="CH31" s="21">
        <v>16.0</v>
      </c>
      <c r="CI31" s="5">
        <f t="shared" si="37"/>
        <v>24</v>
      </c>
      <c r="CJ31" s="5">
        <f t="shared" si="38"/>
        <v>328</v>
      </c>
      <c r="CK31" s="5">
        <f t="shared" si="39"/>
        <v>97.04142012</v>
      </c>
      <c r="CL31" s="87">
        <v>6.0</v>
      </c>
      <c r="CM31" s="87">
        <v>3.0</v>
      </c>
      <c r="CN31" s="87">
        <v>14.0</v>
      </c>
      <c r="CO31" s="56">
        <f t="shared" si="50"/>
        <v>23</v>
      </c>
      <c r="CP31" s="56">
        <f t="shared" si="51"/>
        <v>351</v>
      </c>
      <c r="CQ31" s="127">
        <f t="shared" si="40"/>
        <v>96.69421488</v>
      </c>
      <c r="CR31" s="49">
        <v>1.0</v>
      </c>
      <c r="CS31" s="49">
        <v>1.0</v>
      </c>
      <c r="CT31" s="49">
        <v>4.0</v>
      </c>
      <c r="CU31" s="127">
        <f t="shared" si="41"/>
        <v>6</v>
      </c>
      <c r="CV31" s="127">
        <f t="shared" si="42"/>
        <v>357</v>
      </c>
      <c r="CW31" s="127">
        <f t="shared" si="43"/>
        <v>96.74796748</v>
      </c>
      <c r="CX31" s="127">
        <f t="shared" si="44"/>
        <v>141</v>
      </c>
      <c r="CY31" s="127">
        <f t="shared" si="45"/>
        <v>216</v>
      </c>
    </row>
    <row r="32">
      <c r="A32" s="10">
        <v>27.0</v>
      </c>
      <c r="B32" s="8" t="s">
        <v>48</v>
      </c>
      <c r="C32" s="8">
        <v>7.0</v>
      </c>
      <c r="D32" s="8">
        <v>3.0</v>
      </c>
      <c r="E32" s="8">
        <v>12.0</v>
      </c>
      <c r="F32" s="8">
        <v>22.0</v>
      </c>
      <c r="G32" s="8">
        <f t="shared" si="2"/>
        <v>81.48148148</v>
      </c>
      <c r="H32" s="34">
        <v>6.0</v>
      </c>
      <c r="I32" s="34">
        <v>2.0</v>
      </c>
      <c r="J32" s="34">
        <v>10.0</v>
      </c>
      <c r="K32" s="34">
        <v>18.0</v>
      </c>
      <c r="L32" s="34">
        <f t="shared" si="3"/>
        <v>40</v>
      </c>
      <c r="M32" s="34">
        <f t="shared" si="4"/>
        <v>86.95652174</v>
      </c>
      <c r="N32" s="10">
        <v>8.0</v>
      </c>
      <c r="O32" s="8">
        <v>3.0</v>
      </c>
      <c r="P32" s="8">
        <v>10.0</v>
      </c>
      <c r="Q32" s="8">
        <f t="shared" si="46"/>
        <v>21</v>
      </c>
      <c r="R32" s="8">
        <f t="shared" si="5"/>
        <v>61</v>
      </c>
      <c r="S32" s="35">
        <f t="shared" si="6"/>
        <v>82.43243243</v>
      </c>
      <c r="T32" s="15">
        <v>3.0</v>
      </c>
      <c r="U32" s="15">
        <v>2.0</v>
      </c>
      <c r="V32" s="15">
        <v>4.0</v>
      </c>
      <c r="W32" s="13">
        <f t="shared" si="47"/>
        <v>9</v>
      </c>
      <c r="X32" s="13">
        <f t="shared" si="7"/>
        <v>70</v>
      </c>
      <c r="Y32" s="15">
        <f t="shared" si="8"/>
        <v>72.16494845</v>
      </c>
      <c r="Z32" s="15">
        <v>10.0</v>
      </c>
      <c r="AA32" s="15">
        <v>2.0</v>
      </c>
      <c r="AB32" s="15">
        <v>12.0</v>
      </c>
      <c r="AC32" s="13">
        <f t="shared" si="9"/>
        <v>24</v>
      </c>
      <c r="AD32" s="13">
        <f t="shared" si="10"/>
        <v>94</v>
      </c>
      <c r="AE32" s="13">
        <f t="shared" si="11"/>
        <v>75.80645161</v>
      </c>
      <c r="AF32" s="15">
        <v>4.0</v>
      </c>
      <c r="AG32" s="15">
        <v>2.0</v>
      </c>
      <c r="AH32" s="15">
        <v>14.0</v>
      </c>
      <c r="AI32" s="13">
        <f t="shared" si="12"/>
        <v>20</v>
      </c>
      <c r="AJ32" s="13">
        <f t="shared" si="13"/>
        <v>114</v>
      </c>
      <c r="AK32" s="13">
        <f t="shared" si="14"/>
        <v>79.16666667</v>
      </c>
      <c r="AL32" s="21">
        <v>5.0</v>
      </c>
      <c r="AM32" s="21">
        <v>3.0</v>
      </c>
      <c r="AN32" s="21">
        <v>12.0</v>
      </c>
      <c r="AO32" s="5">
        <f t="shared" si="15"/>
        <v>20</v>
      </c>
      <c r="AP32" s="5">
        <f t="shared" si="16"/>
        <v>134</v>
      </c>
      <c r="AQ32" s="5">
        <f t="shared" si="17"/>
        <v>80.23952096</v>
      </c>
      <c r="AR32" s="21">
        <v>3.0</v>
      </c>
      <c r="AS32" s="21">
        <v>2.0</v>
      </c>
      <c r="AT32" s="21">
        <v>4.0</v>
      </c>
      <c r="AU32" s="5">
        <f t="shared" si="48"/>
        <v>9</v>
      </c>
      <c r="AV32" s="5">
        <f t="shared" si="18"/>
        <v>143</v>
      </c>
      <c r="AW32" s="21">
        <f t="shared" si="19"/>
        <v>0.8125</v>
      </c>
      <c r="AX32" s="5">
        <f t="shared" si="20"/>
        <v>81.25</v>
      </c>
      <c r="AY32" s="5">
        <f t="shared" ref="AY32:BA32" si="76">C32+H32+N32+T32+Z32+AF32+AL32+AR32</f>
        <v>46</v>
      </c>
      <c r="AZ32" s="5">
        <f t="shared" si="76"/>
        <v>19</v>
      </c>
      <c r="BA32" s="5">
        <f t="shared" si="76"/>
        <v>78</v>
      </c>
      <c r="BB32" s="8">
        <v>5.0</v>
      </c>
      <c r="BC32" s="8">
        <v>3.0</v>
      </c>
      <c r="BD32" s="8">
        <v>12.0</v>
      </c>
      <c r="BE32" s="8">
        <f t="shared" si="22"/>
        <v>20</v>
      </c>
      <c r="BF32" s="5">
        <f t="shared" si="23"/>
        <v>163</v>
      </c>
      <c r="BG32" s="5">
        <f t="shared" si="24"/>
        <v>82.32323232</v>
      </c>
      <c r="BH32" s="8">
        <v>7.0</v>
      </c>
      <c r="BI32" s="8">
        <v>5.0</v>
      </c>
      <c r="BJ32" s="8">
        <v>20.0</v>
      </c>
      <c r="BK32" s="8">
        <f t="shared" si="25"/>
        <v>32</v>
      </c>
      <c r="BL32" s="5">
        <f t="shared" si="26"/>
        <v>195</v>
      </c>
      <c r="BM32" s="5">
        <f t="shared" si="27"/>
        <v>84.7826087</v>
      </c>
      <c r="BN32" s="21">
        <v>7.0</v>
      </c>
      <c r="BO32" s="21">
        <v>2.0</v>
      </c>
      <c r="BP32" s="21">
        <v>8.0</v>
      </c>
      <c r="BQ32" s="5">
        <f t="shared" si="28"/>
        <v>17</v>
      </c>
      <c r="BR32" s="5">
        <f t="shared" si="29"/>
        <v>212</v>
      </c>
      <c r="BS32" s="5">
        <f t="shared" si="30"/>
        <v>85.82995951</v>
      </c>
      <c r="BT32" s="21">
        <v>7.0</v>
      </c>
      <c r="BU32" s="21">
        <v>4.0</v>
      </c>
      <c r="BV32" s="21">
        <v>12.0</v>
      </c>
      <c r="BW32" s="5">
        <f t="shared" si="31"/>
        <v>23</v>
      </c>
      <c r="BX32" s="5">
        <f t="shared" si="32"/>
        <v>235</v>
      </c>
      <c r="BY32" s="5">
        <f t="shared" si="33"/>
        <v>87.03703704</v>
      </c>
      <c r="BZ32" s="21">
        <v>3.0</v>
      </c>
      <c r="CA32" s="21">
        <v>3.0</v>
      </c>
      <c r="CB32" s="21">
        <v>38.0</v>
      </c>
      <c r="CC32" s="5">
        <f t="shared" si="34"/>
        <v>44</v>
      </c>
      <c r="CD32" s="5">
        <f t="shared" si="35"/>
        <v>279</v>
      </c>
      <c r="CE32" s="5">
        <f t="shared" si="36"/>
        <v>88.85350318</v>
      </c>
      <c r="CF32" s="21">
        <v>4.0</v>
      </c>
      <c r="CG32" s="21">
        <v>4.0</v>
      </c>
      <c r="CH32" s="21">
        <v>14.0</v>
      </c>
      <c r="CI32" s="5">
        <f t="shared" si="37"/>
        <v>22</v>
      </c>
      <c r="CJ32" s="5">
        <f t="shared" si="38"/>
        <v>301</v>
      </c>
      <c r="CK32" s="5">
        <f t="shared" si="39"/>
        <v>89.05325444</v>
      </c>
      <c r="CL32" s="87">
        <v>6.0</v>
      </c>
      <c r="CM32" s="87">
        <v>3.0</v>
      </c>
      <c r="CN32" s="87">
        <v>16.0</v>
      </c>
      <c r="CO32" s="56">
        <f t="shared" si="50"/>
        <v>25</v>
      </c>
      <c r="CP32" s="56">
        <f t="shared" si="51"/>
        <v>326</v>
      </c>
      <c r="CQ32" s="127">
        <f t="shared" si="40"/>
        <v>89.80716253</v>
      </c>
      <c r="CR32" s="49">
        <v>1.0</v>
      </c>
      <c r="CS32" s="49">
        <v>1.0</v>
      </c>
      <c r="CT32" s="49">
        <v>4.0</v>
      </c>
      <c r="CU32" s="127">
        <f t="shared" si="41"/>
        <v>6</v>
      </c>
      <c r="CV32" s="127">
        <f t="shared" si="42"/>
        <v>332</v>
      </c>
      <c r="CW32" s="127">
        <f t="shared" si="43"/>
        <v>89.97289973</v>
      </c>
      <c r="CX32" s="127">
        <f t="shared" si="44"/>
        <v>130</v>
      </c>
      <c r="CY32" s="127">
        <f t="shared" si="45"/>
        <v>202</v>
      </c>
    </row>
    <row r="33">
      <c r="A33" s="10">
        <v>28.0</v>
      </c>
      <c r="B33" s="8" t="s">
        <v>49</v>
      </c>
      <c r="C33" s="8">
        <v>7.0</v>
      </c>
      <c r="D33" s="8">
        <v>3.0</v>
      </c>
      <c r="E33" s="8">
        <v>14.0</v>
      </c>
      <c r="F33" s="8">
        <v>24.0</v>
      </c>
      <c r="G33" s="8">
        <f t="shared" si="2"/>
        <v>88.88888889</v>
      </c>
      <c r="H33" s="34">
        <v>6.0</v>
      </c>
      <c r="I33" s="34">
        <v>1.0</v>
      </c>
      <c r="J33" s="34">
        <v>6.0</v>
      </c>
      <c r="K33" s="34">
        <v>13.0</v>
      </c>
      <c r="L33" s="34">
        <f t="shared" si="3"/>
        <v>37</v>
      </c>
      <c r="M33" s="34">
        <f t="shared" si="4"/>
        <v>80.43478261</v>
      </c>
      <c r="N33" s="10">
        <v>9.0</v>
      </c>
      <c r="O33" s="8">
        <v>3.0</v>
      </c>
      <c r="P33" s="8">
        <v>6.0</v>
      </c>
      <c r="Q33" s="8">
        <f t="shared" si="46"/>
        <v>18</v>
      </c>
      <c r="R33" s="8">
        <f t="shared" si="5"/>
        <v>55</v>
      </c>
      <c r="S33" s="35">
        <f t="shared" si="6"/>
        <v>74.32432432</v>
      </c>
      <c r="T33" s="15">
        <v>6.0</v>
      </c>
      <c r="U33" s="15">
        <v>3.0</v>
      </c>
      <c r="V33" s="15">
        <v>8.0</v>
      </c>
      <c r="W33" s="13">
        <f t="shared" si="47"/>
        <v>17</v>
      </c>
      <c r="X33" s="13">
        <f t="shared" si="7"/>
        <v>72</v>
      </c>
      <c r="Y33" s="15">
        <f t="shared" si="8"/>
        <v>74.22680412</v>
      </c>
      <c r="Z33" s="15">
        <v>5.0</v>
      </c>
      <c r="AA33" s="15">
        <v>2.0</v>
      </c>
      <c r="AB33" s="15">
        <v>8.0</v>
      </c>
      <c r="AC33" s="13">
        <f t="shared" si="9"/>
        <v>15</v>
      </c>
      <c r="AD33" s="13">
        <f t="shared" si="10"/>
        <v>87</v>
      </c>
      <c r="AE33" s="13">
        <f t="shared" si="11"/>
        <v>70.16129032</v>
      </c>
      <c r="AF33" s="15">
        <v>2.0</v>
      </c>
      <c r="AG33" s="15">
        <v>2.0</v>
      </c>
      <c r="AH33" s="15">
        <v>6.0</v>
      </c>
      <c r="AI33" s="13">
        <f t="shared" si="12"/>
        <v>10</v>
      </c>
      <c r="AJ33" s="13">
        <f t="shared" si="13"/>
        <v>97</v>
      </c>
      <c r="AK33" s="41">
        <f t="shared" si="14"/>
        <v>67.36111111</v>
      </c>
      <c r="AL33" s="21">
        <v>5.0</v>
      </c>
      <c r="AM33" s="21">
        <v>2.0</v>
      </c>
      <c r="AN33" s="21">
        <v>14.0</v>
      </c>
      <c r="AO33" s="5">
        <f t="shared" si="15"/>
        <v>21</v>
      </c>
      <c r="AP33" s="5">
        <f t="shared" si="16"/>
        <v>118</v>
      </c>
      <c r="AQ33" s="44">
        <f t="shared" si="17"/>
        <v>70.65868263</v>
      </c>
      <c r="AR33" s="21">
        <v>3.0</v>
      </c>
      <c r="AS33" s="21">
        <v>2.0</v>
      </c>
      <c r="AT33" s="21">
        <v>4.0</v>
      </c>
      <c r="AU33" s="5">
        <f t="shared" si="48"/>
        <v>9</v>
      </c>
      <c r="AV33" s="5">
        <f t="shared" si="18"/>
        <v>127</v>
      </c>
      <c r="AW33" s="21">
        <f t="shared" si="19"/>
        <v>0.7215909091</v>
      </c>
      <c r="AX33" s="44">
        <f t="shared" si="20"/>
        <v>72.15909091</v>
      </c>
      <c r="AY33" s="5">
        <f t="shared" ref="AY33:BA33" si="77">C33+H33+N33+T33+Z33+AF33+AL33+AR33</f>
        <v>43</v>
      </c>
      <c r="AZ33" s="5">
        <f t="shared" si="77"/>
        <v>18</v>
      </c>
      <c r="BA33" s="5">
        <f t="shared" si="77"/>
        <v>66</v>
      </c>
      <c r="BB33" s="8">
        <v>5.0</v>
      </c>
      <c r="BC33" s="8">
        <v>3.0</v>
      </c>
      <c r="BD33" s="8">
        <v>14.0</v>
      </c>
      <c r="BE33" s="8">
        <f t="shared" si="22"/>
        <v>22</v>
      </c>
      <c r="BF33" s="5">
        <f t="shared" si="23"/>
        <v>149</v>
      </c>
      <c r="BG33" s="5">
        <f t="shared" si="24"/>
        <v>75.25252525</v>
      </c>
      <c r="BH33" s="8">
        <v>7.0</v>
      </c>
      <c r="BI33" s="8">
        <v>4.0</v>
      </c>
      <c r="BJ33" s="8">
        <v>14.0</v>
      </c>
      <c r="BK33" s="8">
        <f t="shared" si="25"/>
        <v>25</v>
      </c>
      <c r="BL33" s="5">
        <f t="shared" si="26"/>
        <v>174</v>
      </c>
      <c r="BM33" s="5">
        <f t="shared" si="27"/>
        <v>75.65217391</v>
      </c>
      <c r="BN33" s="21">
        <v>5.0</v>
      </c>
      <c r="BO33" s="21">
        <v>2.0</v>
      </c>
      <c r="BP33" s="21">
        <v>8.0</v>
      </c>
      <c r="BQ33" s="5">
        <f t="shared" si="28"/>
        <v>15</v>
      </c>
      <c r="BR33" s="5">
        <f t="shared" si="29"/>
        <v>189</v>
      </c>
      <c r="BS33" s="5">
        <f t="shared" si="30"/>
        <v>76.51821862</v>
      </c>
      <c r="BT33" s="21">
        <v>6.0</v>
      </c>
      <c r="BU33" s="21">
        <v>4.0</v>
      </c>
      <c r="BV33" s="21">
        <v>10.0</v>
      </c>
      <c r="BW33" s="5">
        <f t="shared" si="31"/>
        <v>20</v>
      </c>
      <c r="BX33" s="5">
        <f t="shared" si="32"/>
        <v>209</v>
      </c>
      <c r="BY33" s="5">
        <f t="shared" si="33"/>
        <v>77.40740741</v>
      </c>
      <c r="BZ33" s="21">
        <v>3.0</v>
      </c>
      <c r="CA33" s="21">
        <v>3.0</v>
      </c>
      <c r="CB33" s="21">
        <v>33.0</v>
      </c>
      <c r="CC33" s="5">
        <f t="shared" si="34"/>
        <v>39</v>
      </c>
      <c r="CD33" s="5">
        <f t="shared" si="35"/>
        <v>248</v>
      </c>
      <c r="CE33" s="5">
        <f t="shared" si="36"/>
        <v>78.98089172</v>
      </c>
      <c r="CF33" s="21">
        <v>4.0</v>
      </c>
      <c r="CG33" s="21">
        <v>4.0</v>
      </c>
      <c r="CH33" s="21">
        <v>14.0</v>
      </c>
      <c r="CI33" s="5">
        <f t="shared" si="37"/>
        <v>22</v>
      </c>
      <c r="CJ33" s="5">
        <f t="shared" si="38"/>
        <v>270</v>
      </c>
      <c r="CK33" s="5">
        <f t="shared" si="39"/>
        <v>79.8816568</v>
      </c>
      <c r="CL33" s="87">
        <v>4.0</v>
      </c>
      <c r="CM33" s="87">
        <v>2.0</v>
      </c>
      <c r="CN33" s="87">
        <v>12.0</v>
      </c>
      <c r="CO33" s="56">
        <f t="shared" si="50"/>
        <v>18</v>
      </c>
      <c r="CP33" s="56">
        <f t="shared" si="51"/>
        <v>288</v>
      </c>
      <c r="CQ33" s="127">
        <f t="shared" si="40"/>
        <v>79.33884298</v>
      </c>
      <c r="CR33" s="49">
        <v>0.0</v>
      </c>
      <c r="CS33" s="49">
        <v>0.0</v>
      </c>
      <c r="CT33" s="49">
        <v>0.0</v>
      </c>
      <c r="CU33" s="127">
        <f t="shared" si="41"/>
        <v>0</v>
      </c>
      <c r="CV33" s="127">
        <f t="shared" si="42"/>
        <v>288</v>
      </c>
      <c r="CW33" s="127">
        <f t="shared" si="43"/>
        <v>78.04878049</v>
      </c>
      <c r="CX33" s="127">
        <f t="shared" si="44"/>
        <v>117</v>
      </c>
      <c r="CY33" s="127">
        <f t="shared" si="45"/>
        <v>171</v>
      </c>
    </row>
    <row r="34">
      <c r="A34" s="10">
        <v>29.0</v>
      </c>
      <c r="B34" s="8" t="s">
        <v>50</v>
      </c>
      <c r="C34" s="8">
        <v>7.0</v>
      </c>
      <c r="D34" s="8">
        <v>3.0</v>
      </c>
      <c r="E34" s="8">
        <v>12.0</v>
      </c>
      <c r="F34" s="8">
        <v>22.0</v>
      </c>
      <c r="G34" s="8">
        <f t="shared" si="2"/>
        <v>81.48148148</v>
      </c>
      <c r="H34" s="34">
        <v>7.0</v>
      </c>
      <c r="I34" s="34">
        <v>2.0</v>
      </c>
      <c r="J34" s="34">
        <v>10.0</v>
      </c>
      <c r="K34" s="34">
        <v>19.0</v>
      </c>
      <c r="L34" s="34">
        <f t="shared" si="3"/>
        <v>41</v>
      </c>
      <c r="M34" s="34">
        <f t="shared" si="4"/>
        <v>89.13043478</v>
      </c>
      <c r="N34" s="10">
        <v>12.0</v>
      </c>
      <c r="O34" s="8">
        <v>4.0</v>
      </c>
      <c r="P34" s="8">
        <v>12.0</v>
      </c>
      <c r="Q34" s="8">
        <f t="shared" si="46"/>
        <v>28</v>
      </c>
      <c r="R34" s="8">
        <f t="shared" si="5"/>
        <v>69</v>
      </c>
      <c r="S34" s="35">
        <f t="shared" si="6"/>
        <v>93.24324324</v>
      </c>
      <c r="T34" s="15">
        <v>7.0</v>
      </c>
      <c r="U34" s="15">
        <v>4.0</v>
      </c>
      <c r="V34" s="15">
        <v>12.0</v>
      </c>
      <c r="W34" s="13">
        <f t="shared" si="47"/>
        <v>23</v>
      </c>
      <c r="X34" s="13">
        <f t="shared" si="7"/>
        <v>92</v>
      </c>
      <c r="Y34" s="15">
        <f t="shared" si="8"/>
        <v>94.84536082</v>
      </c>
      <c r="Z34" s="15">
        <v>9.0</v>
      </c>
      <c r="AA34" s="15">
        <v>2.0</v>
      </c>
      <c r="AB34" s="15">
        <v>14.0</v>
      </c>
      <c r="AC34" s="13">
        <f t="shared" si="9"/>
        <v>25</v>
      </c>
      <c r="AD34" s="13">
        <f t="shared" si="10"/>
        <v>117</v>
      </c>
      <c r="AE34" s="13">
        <f t="shared" si="11"/>
        <v>94.35483871</v>
      </c>
      <c r="AF34" s="15">
        <v>2.0</v>
      </c>
      <c r="AG34" s="15">
        <v>0.0</v>
      </c>
      <c r="AH34" s="15">
        <v>12.0</v>
      </c>
      <c r="AI34" s="13">
        <f t="shared" si="12"/>
        <v>14</v>
      </c>
      <c r="AJ34" s="13">
        <f t="shared" si="13"/>
        <v>131</v>
      </c>
      <c r="AK34" s="13">
        <f t="shared" si="14"/>
        <v>90.97222222</v>
      </c>
      <c r="AL34" s="21">
        <v>6.0</v>
      </c>
      <c r="AM34" s="21">
        <v>3.0</v>
      </c>
      <c r="AN34" s="21">
        <v>14.0</v>
      </c>
      <c r="AO34" s="5">
        <f t="shared" si="15"/>
        <v>23</v>
      </c>
      <c r="AP34" s="5">
        <f t="shared" si="16"/>
        <v>154</v>
      </c>
      <c r="AQ34" s="5">
        <f t="shared" si="17"/>
        <v>92.21556886</v>
      </c>
      <c r="AR34" s="21">
        <v>2.0</v>
      </c>
      <c r="AS34" s="21">
        <v>0.0</v>
      </c>
      <c r="AT34" s="21">
        <v>4.0</v>
      </c>
      <c r="AU34" s="5">
        <f t="shared" si="48"/>
        <v>6</v>
      </c>
      <c r="AV34" s="5">
        <f t="shared" si="18"/>
        <v>160</v>
      </c>
      <c r="AW34" s="21">
        <f t="shared" si="19"/>
        <v>0.9090909091</v>
      </c>
      <c r="AX34" s="5">
        <f t="shared" si="20"/>
        <v>90.90909091</v>
      </c>
      <c r="AY34" s="5">
        <f t="shared" ref="AY34:BA34" si="78">C34+H34+N34+T34+Z34+AF34+AL34+AR34</f>
        <v>52</v>
      </c>
      <c r="AZ34" s="5">
        <f t="shared" si="78"/>
        <v>18</v>
      </c>
      <c r="BA34" s="5">
        <f t="shared" si="78"/>
        <v>90</v>
      </c>
      <c r="BB34" s="8">
        <v>4.0</v>
      </c>
      <c r="BC34" s="8">
        <v>3.0</v>
      </c>
      <c r="BD34" s="8">
        <v>12.0</v>
      </c>
      <c r="BE34" s="8">
        <f t="shared" si="22"/>
        <v>19</v>
      </c>
      <c r="BF34" s="5">
        <f t="shared" si="23"/>
        <v>179</v>
      </c>
      <c r="BG34" s="5">
        <f t="shared" si="24"/>
        <v>90.4040404</v>
      </c>
      <c r="BH34" s="8">
        <v>7.0</v>
      </c>
      <c r="BI34" s="8">
        <v>5.0</v>
      </c>
      <c r="BJ34" s="8">
        <v>20.0</v>
      </c>
      <c r="BK34" s="8">
        <f t="shared" si="25"/>
        <v>32</v>
      </c>
      <c r="BL34" s="5">
        <f t="shared" si="26"/>
        <v>211</v>
      </c>
      <c r="BM34" s="5">
        <f t="shared" si="27"/>
        <v>91.73913043</v>
      </c>
      <c r="BN34" s="21">
        <v>4.0</v>
      </c>
      <c r="BO34" s="21">
        <v>2.0</v>
      </c>
      <c r="BP34" s="21">
        <v>8.0</v>
      </c>
      <c r="BQ34" s="5">
        <f t="shared" si="28"/>
        <v>14</v>
      </c>
      <c r="BR34" s="5">
        <f t="shared" si="29"/>
        <v>225</v>
      </c>
      <c r="BS34" s="5">
        <f t="shared" si="30"/>
        <v>91.09311741</v>
      </c>
      <c r="BT34" s="21">
        <v>7.0</v>
      </c>
      <c r="BU34" s="21">
        <v>4.0</v>
      </c>
      <c r="BV34" s="21">
        <v>8.0</v>
      </c>
      <c r="BW34" s="5">
        <f t="shared" si="31"/>
        <v>19</v>
      </c>
      <c r="BX34" s="5">
        <f t="shared" si="32"/>
        <v>244</v>
      </c>
      <c r="BY34" s="5">
        <f t="shared" si="33"/>
        <v>90.37037037</v>
      </c>
      <c r="BZ34" s="21">
        <v>1.0</v>
      </c>
      <c r="CA34" s="21">
        <v>2.0</v>
      </c>
      <c r="CB34" s="21">
        <v>33.0</v>
      </c>
      <c r="CC34" s="5">
        <f t="shared" si="34"/>
        <v>36</v>
      </c>
      <c r="CD34" s="5">
        <f t="shared" si="35"/>
        <v>280</v>
      </c>
      <c r="CE34" s="5">
        <f t="shared" si="36"/>
        <v>89.17197452</v>
      </c>
      <c r="CF34" s="21">
        <v>4.0</v>
      </c>
      <c r="CG34" s="21">
        <v>4.0</v>
      </c>
      <c r="CH34" s="21">
        <v>12.0</v>
      </c>
      <c r="CI34" s="5">
        <f t="shared" si="37"/>
        <v>20</v>
      </c>
      <c r="CJ34" s="5">
        <f t="shared" si="38"/>
        <v>300</v>
      </c>
      <c r="CK34" s="5">
        <f t="shared" si="39"/>
        <v>88.75739645</v>
      </c>
      <c r="CL34" s="87">
        <v>6.0</v>
      </c>
      <c r="CM34" s="87">
        <v>3.0</v>
      </c>
      <c r="CN34" s="87">
        <v>16.0</v>
      </c>
      <c r="CO34" s="56">
        <f t="shared" si="50"/>
        <v>25</v>
      </c>
      <c r="CP34" s="56">
        <f t="shared" si="51"/>
        <v>325</v>
      </c>
      <c r="CQ34" s="127">
        <f t="shared" si="40"/>
        <v>89.53168044</v>
      </c>
      <c r="CR34" s="49">
        <v>1.0</v>
      </c>
      <c r="CS34" s="49">
        <v>1.0</v>
      </c>
      <c r="CT34" s="49">
        <v>4.0</v>
      </c>
      <c r="CU34" s="127">
        <f t="shared" si="41"/>
        <v>6</v>
      </c>
      <c r="CV34" s="127">
        <f t="shared" si="42"/>
        <v>331</v>
      </c>
      <c r="CW34" s="127">
        <f t="shared" si="43"/>
        <v>89.70189702</v>
      </c>
      <c r="CX34" s="127">
        <f t="shared" si="44"/>
        <v>128</v>
      </c>
      <c r="CY34" s="127">
        <f t="shared" si="45"/>
        <v>203</v>
      </c>
    </row>
    <row r="35">
      <c r="A35" s="33">
        <v>30.0</v>
      </c>
      <c r="B35" s="34" t="s">
        <v>88</v>
      </c>
      <c r="C35" s="8"/>
      <c r="D35" s="8"/>
      <c r="E35" s="8"/>
      <c r="F35" s="8"/>
      <c r="G35" s="39"/>
      <c r="H35" s="36"/>
      <c r="I35" s="36"/>
      <c r="J35" s="36"/>
      <c r="K35" s="36"/>
      <c r="L35" s="36"/>
      <c r="M35" s="34"/>
      <c r="N35" s="10"/>
      <c r="O35" s="8"/>
      <c r="P35" s="8"/>
      <c r="Q35" s="8"/>
      <c r="R35" s="8"/>
      <c r="S35" s="35"/>
      <c r="T35" s="13"/>
      <c r="U35" s="13"/>
      <c r="V35" s="13"/>
      <c r="W35" s="13"/>
      <c r="X35" s="13"/>
      <c r="Y35" s="15"/>
      <c r="Z35" s="13"/>
      <c r="AA35" s="13"/>
      <c r="AB35" s="13"/>
      <c r="AC35" s="13"/>
      <c r="AD35" s="13"/>
      <c r="AE35" s="13"/>
      <c r="AF35" s="15"/>
      <c r="AG35" s="15"/>
      <c r="AH35" s="15"/>
      <c r="AI35" s="13"/>
      <c r="AJ35" s="13"/>
      <c r="AK35" s="41"/>
      <c r="AL35" s="21"/>
      <c r="AM35" s="21"/>
      <c r="AN35" s="21"/>
      <c r="AO35" s="5"/>
      <c r="AP35" s="5"/>
      <c r="AQ35" s="44"/>
      <c r="AR35" s="21"/>
      <c r="AS35" s="21"/>
      <c r="AT35" s="21"/>
      <c r="AU35" s="5"/>
      <c r="AV35" s="5"/>
      <c r="AW35" s="21"/>
      <c r="AX35" s="44"/>
      <c r="AY35" s="5"/>
      <c r="AZ35" s="5"/>
      <c r="BA35" s="5"/>
      <c r="BB35" s="8"/>
      <c r="BC35" s="8"/>
      <c r="BD35" s="8"/>
      <c r="BE35" s="8"/>
      <c r="BF35" s="5"/>
      <c r="BG35" s="44"/>
      <c r="BH35" s="8"/>
      <c r="BI35" s="8"/>
      <c r="BJ35" s="8"/>
      <c r="BK35" s="8"/>
      <c r="BL35" s="5"/>
      <c r="BM35" s="44"/>
      <c r="BN35" s="21"/>
      <c r="BO35" s="21"/>
      <c r="BP35" s="21"/>
      <c r="BQ35" s="5"/>
      <c r="BR35" s="5"/>
      <c r="BS35" s="44"/>
      <c r="BT35" s="21"/>
      <c r="BU35" s="21"/>
      <c r="BV35" s="21"/>
      <c r="BW35" s="5"/>
      <c r="BX35" s="5"/>
      <c r="BY35" s="44"/>
      <c r="BZ35" s="43"/>
      <c r="CA35" s="43"/>
      <c r="CB35" s="43"/>
      <c r="CC35" s="5"/>
      <c r="CD35" s="5"/>
      <c r="CE35" s="44"/>
      <c r="CF35" s="43"/>
      <c r="CG35" s="43"/>
      <c r="CH35" s="43"/>
      <c r="CI35" s="5"/>
      <c r="CJ35" s="5"/>
      <c r="CK35" s="44"/>
      <c r="CL35" s="87"/>
      <c r="CM35" s="87"/>
      <c r="CN35" s="87"/>
      <c r="CO35" s="56">
        <f t="shared" si="50"/>
        <v>0</v>
      </c>
      <c r="CP35" s="56">
        <f t="shared" si="51"/>
        <v>0</v>
      </c>
      <c r="CQ35" s="127">
        <f t="shared" si="40"/>
        <v>0</v>
      </c>
      <c r="CR35" s="49">
        <v>0.0</v>
      </c>
      <c r="CS35" s="49">
        <v>0.0</v>
      </c>
      <c r="CT35" s="49">
        <v>0.0</v>
      </c>
      <c r="CU35" s="127">
        <f t="shared" si="41"/>
        <v>0</v>
      </c>
      <c r="CV35" s="127">
        <f t="shared" si="42"/>
        <v>0</v>
      </c>
      <c r="CW35" s="127">
        <f t="shared" si="43"/>
        <v>0</v>
      </c>
      <c r="CX35" s="127">
        <f t="shared" si="44"/>
        <v>0</v>
      </c>
      <c r="CY35" s="127">
        <f t="shared" si="45"/>
        <v>0</v>
      </c>
    </row>
    <row r="36">
      <c r="A36" s="10">
        <v>31.0</v>
      </c>
      <c r="B36" s="8" t="s">
        <v>52</v>
      </c>
      <c r="C36" s="8">
        <v>5.0</v>
      </c>
      <c r="D36" s="8">
        <v>2.0</v>
      </c>
      <c r="E36" s="8">
        <v>12.0</v>
      </c>
      <c r="F36" s="8">
        <v>19.0</v>
      </c>
      <c r="G36" s="39">
        <f t="shared" ref="G36:G38" si="80">F36/27*100</f>
        <v>70.37037037</v>
      </c>
      <c r="H36" s="36">
        <v>6.0</v>
      </c>
      <c r="I36" s="36">
        <v>2.0</v>
      </c>
      <c r="J36" s="36">
        <v>8.0</v>
      </c>
      <c r="K36" s="36">
        <v>16.0</v>
      </c>
      <c r="L36" s="36">
        <f t="shared" ref="L36:L38" si="81">F36+K36</f>
        <v>35</v>
      </c>
      <c r="M36" s="34">
        <f t="shared" ref="M36:M38" si="82">L36/46*100</f>
        <v>76.08695652</v>
      </c>
      <c r="N36" s="10">
        <v>10.0</v>
      </c>
      <c r="O36" s="8">
        <v>2.0</v>
      </c>
      <c r="P36" s="8">
        <v>12.0</v>
      </c>
      <c r="Q36" s="8">
        <f t="shared" ref="Q36:Q38" si="83">N36+O36+P36</f>
        <v>24</v>
      </c>
      <c r="R36" s="8">
        <f t="shared" ref="R36:R38" si="84">L36+Q36</f>
        <v>59</v>
      </c>
      <c r="S36" s="35">
        <f t="shared" ref="S36:S38" si="85">R36/74*100</f>
        <v>79.72972973</v>
      </c>
      <c r="T36" s="15">
        <v>3.0</v>
      </c>
      <c r="U36" s="15">
        <v>2.0</v>
      </c>
      <c r="V36" s="15">
        <v>12.0</v>
      </c>
      <c r="W36" s="13">
        <f t="shared" ref="W36:W38" si="86">T36+U36+V36</f>
        <v>17</v>
      </c>
      <c r="X36" s="13">
        <f t="shared" ref="X36:X38" si="87">W36+R36</f>
        <v>76</v>
      </c>
      <c r="Y36" s="15">
        <f t="shared" ref="Y36:Y38" si="88">X36/97*100</f>
        <v>78.35051546</v>
      </c>
      <c r="Z36" s="15">
        <v>9.0</v>
      </c>
      <c r="AA36" s="15">
        <v>2.0</v>
      </c>
      <c r="AB36" s="15">
        <v>8.0</v>
      </c>
      <c r="AC36" s="13">
        <f t="shared" ref="AC36:AC38" si="89">Z36+AA36+AB36</f>
        <v>19</v>
      </c>
      <c r="AD36" s="13">
        <f t="shared" ref="AD36:AD38" si="90">AC36+X36</f>
        <v>95</v>
      </c>
      <c r="AE36" s="13">
        <f t="shared" ref="AE36:AE38" si="91">AD36/124*100</f>
        <v>76.61290323</v>
      </c>
      <c r="AF36" s="15">
        <v>4.0</v>
      </c>
      <c r="AG36" s="15">
        <v>2.0</v>
      </c>
      <c r="AH36" s="15">
        <v>10.0</v>
      </c>
      <c r="AI36" s="13">
        <f t="shared" ref="AI36:AI38" si="92">AH36+AG36+AF36</f>
        <v>16</v>
      </c>
      <c r="AJ36" s="13">
        <f t="shared" ref="AJ36:AJ38" si="93">AI36+AD36</f>
        <v>111</v>
      </c>
      <c r="AK36" s="13">
        <f t="shared" ref="AK36:AK38" si="94">AJ36/144*100</f>
        <v>77.08333333</v>
      </c>
      <c r="AL36" s="21">
        <v>2.0</v>
      </c>
      <c r="AM36" s="21">
        <v>2.0</v>
      </c>
      <c r="AN36" s="21">
        <v>8.0</v>
      </c>
      <c r="AO36" s="5">
        <f t="shared" ref="AO36:AO38" si="95">AN36+AM36+AL36</f>
        <v>12</v>
      </c>
      <c r="AP36" s="5">
        <f t="shared" ref="AP36:AP38" si="96">AO36+AJ36</f>
        <v>123</v>
      </c>
      <c r="AQ36" s="44">
        <f t="shared" ref="AQ36:AQ38" si="97">AP36/167*100</f>
        <v>73.65269461</v>
      </c>
      <c r="AR36" s="21">
        <v>3.0</v>
      </c>
      <c r="AS36" s="21">
        <v>2.0</v>
      </c>
      <c r="AT36" s="21">
        <v>4.0</v>
      </c>
      <c r="AU36" s="5">
        <f t="shared" ref="AU36:AU38" si="98">AT36+AS36+AR36</f>
        <v>9</v>
      </c>
      <c r="AV36" s="5">
        <f t="shared" ref="AV36:AV38" si="99">AU36+AP36</f>
        <v>132</v>
      </c>
      <c r="AW36" s="21">
        <f t="shared" ref="AW36:AW38" si="100">AV36/176</f>
        <v>0.75</v>
      </c>
      <c r="AX36" s="5">
        <f t="shared" ref="AX36:AX38" si="101">AW36*100</f>
        <v>75</v>
      </c>
      <c r="AY36" s="5">
        <f t="shared" ref="AY36:BA36" si="79">C36+H36+N36+T36+Z36+AF36+AL36+AR36</f>
        <v>42</v>
      </c>
      <c r="AZ36" s="5">
        <f t="shared" si="79"/>
        <v>16</v>
      </c>
      <c r="BA36" s="5">
        <f t="shared" si="79"/>
        <v>74</v>
      </c>
      <c r="BB36" s="8">
        <v>5.0</v>
      </c>
      <c r="BC36" s="8">
        <v>3.0</v>
      </c>
      <c r="BD36" s="8">
        <v>10.0</v>
      </c>
      <c r="BE36" s="8">
        <f t="shared" ref="BE36:BE38" si="103">BD36+BC36+BB36</f>
        <v>18</v>
      </c>
      <c r="BF36" s="5">
        <f t="shared" ref="BF36:BF38" si="104">AV36+BE36</f>
        <v>150</v>
      </c>
      <c r="BG36" s="5">
        <f t="shared" ref="BG36:BG38" si="105">BF36/198%</f>
        <v>75.75757576</v>
      </c>
      <c r="BH36" s="8">
        <v>6.0</v>
      </c>
      <c r="BI36" s="8">
        <v>4.0</v>
      </c>
      <c r="BJ36" s="8">
        <v>16.0</v>
      </c>
      <c r="BK36" s="8">
        <f t="shared" ref="BK36:BK38" si="106">BJ36+BI36+BH36</f>
        <v>26</v>
      </c>
      <c r="BL36" s="5">
        <f t="shared" ref="BL36:BL38" si="107">BF36+BK36</f>
        <v>176</v>
      </c>
      <c r="BM36" s="5">
        <f t="shared" ref="BM36:BM38" si="108">BL36/230%</f>
        <v>76.52173913</v>
      </c>
      <c r="BN36" s="21">
        <v>5.0</v>
      </c>
      <c r="BO36" s="21">
        <v>2.0</v>
      </c>
      <c r="BP36" s="21">
        <v>6.0</v>
      </c>
      <c r="BQ36" s="5">
        <f t="shared" ref="BQ36:BQ38" si="109">BN36+BO36+BP36</f>
        <v>13</v>
      </c>
      <c r="BR36" s="5">
        <f t="shared" ref="BR36:BR38" si="110">BL36+BQ36</f>
        <v>189</v>
      </c>
      <c r="BS36" s="5">
        <f t="shared" ref="BS36:BS38" si="111">BR36/247*100</f>
        <v>76.51821862</v>
      </c>
      <c r="BT36" s="21">
        <v>3.0</v>
      </c>
      <c r="BU36" s="21">
        <v>4.0</v>
      </c>
      <c r="BV36" s="21">
        <v>12.0</v>
      </c>
      <c r="BW36" s="5">
        <f t="shared" ref="BW36:BW38" si="112">BT36+BU36+BV36</f>
        <v>19</v>
      </c>
      <c r="BX36" s="5">
        <f t="shared" ref="BX36:BX38" si="113">BR36+BW36</f>
        <v>208</v>
      </c>
      <c r="BY36" s="5">
        <f t="shared" ref="BY36:BY38" si="114">(BX36/270)*100</f>
        <v>77.03703704</v>
      </c>
      <c r="BZ36" s="21">
        <v>3.0</v>
      </c>
      <c r="CA36" s="21">
        <v>2.0</v>
      </c>
      <c r="CB36" s="21">
        <v>25.0</v>
      </c>
      <c r="CC36" s="5">
        <f t="shared" ref="CC36:CC38" si="115">BZ36+CA36+CB36</f>
        <v>30</v>
      </c>
      <c r="CD36" s="5">
        <f t="shared" ref="CD36:CD38" si="116">BX36+CC36</f>
        <v>238</v>
      </c>
      <c r="CE36" s="5">
        <f t="shared" ref="CE36:CE38" si="117">CD36/314*100</f>
        <v>75.79617834</v>
      </c>
      <c r="CF36" s="21">
        <v>4.0</v>
      </c>
      <c r="CG36" s="21">
        <v>4.0</v>
      </c>
      <c r="CH36" s="21">
        <v>14.0</v>
      </c>
      <c r="CI36" s="5">
        <f t="shared" ref="CI36:CI38" si="118">CF36+CG36+CH36</f>
        <v>22</v>
      </c>
      <c r="CJ36" s="5">
        <f t="shared" ref="CJ36:CJ38" si="119">CD36+CI36</f>
        <v>260</v>
      </c>
      <c r="CK36" s="5">
        <f t="shared" ref="CK36:CK38" si="120">CJ36/338*100</f>
        <v>76.92307692</v>
      </c>
      <c r="CL36" s="87">
        <v>6.0</v>
      </c>
      <c r="CM36" s="87">
        <v>3.0</v>
      </c>
      <c r="CN36" s="87">
        <v>16.0</v>
      </c>
      <c r="CO36" s="56">
        <f t="shared" si="50"/>
        <v>25</v>
      </c>
      <c r="CP36" s="56">
        <f t="shared" si="51"/>
        <v>285</v>
      </c>
      <c r="CQ36" s="127">
        <f t="shared" si="40"/>
        <v>78.51239669</v>
      </c>
      <c r="CR36" s="49">
        <v>1.0</v>
      </c>
      <c r="CS36" s="49">
        <v>1.0</v>
      </c>
      <c r="CT36" s="49">
        <v>4.0</v>
      </c>
      <c r="CU36" s="127">
        <f t="shared" si="41"/>
        <v>6</v>
      </c>
      <c r="CV36" s="127">
        <f t="shared" si="42"/>
        <v>291</v>
      </c>
      <c r="CW36" s="127">
        <f t="shared" si="43"/>
        <v>78.86178862</v>
      </c>
      <c r="CX36" s="127">
        <f t="shared" si="44"/>
        <v>114</v>
      </c>
      <c r="CY36" s="127">
        <f t="shared" si="45"/>
        <v>177</v>
      </c>
    </row>
    <row r="37">
      <c r="A37" s="10">
        <v>32.0</v>
      </c>
      <c r="B37" s="8" t="s">
        <v>53</v>
      </c>
      <c r="C37" s="8">
        <v>8.0</v>
      </c>
      <c r="D37" s="8">
        <v>3.0</v>
      </c>
      <c r="E37" s="8">
        <v>10.0</v>
      </c>
      <c r="F37" s="8">
        <v>21.0</v>
      </c>
      <c r="G37" s="8">
        <f t="shared" si="80"/>
        <v>77.77777778</v>
      </c>
      <c r="H37" s="36">
        <v>6.0</v>
      </c>
      <c r="I37" s="36">
        <v>2.0</v>
      </c>
      <c r="J37" s="36">
        <v>8.0</v>
      </c>
      <c r="K37" s="36">
        <v>16.0</v>
      </c>
      <c r="L37" s="36">
        <f t="shared" si="81"/>
        <v>37</v>
      </c>
      <c r="M37" s="34">
        <f t="shared" si="82"/>
        <v>80.43478261</v>
      </c>
      <c r="N37" s="10">
        <v>10.0</v>
      </c>
      <c r="O37" s="8">
        <v>4.0</v>
      </c>
      <c r="P37" s="8">
        <v>8.0</v>
      </c>
      <c r="Q37" s="8">
        <f t="shared" si="83"/>
        <v>22</v>
      </c>
      <c r="R37" s="8">
        <f t="shared" si="84"/>
        <v>59</v>
      </c>
      <c r="S37" s="35">
        <f t="shared" si="85"/>
        <v>79.72972973</v>
      </c>
      <c r="T37" s="15">
        <v>5.0</v>
      </c>
      <c r="U37" s="15">
        <v>2.0</v>
      </c>
      <c r="V37" s="15">
        <v>10.0</v>
      </c>
      <c r="W37" s="13">
        <f t="shared" si="86"/>
        <v>17</v>
      </c>
      <c r="X37" s="13">
        <f t="shared" si="87"/>
        <v>76</v>
      </c>
      <c r="Y37" s="15">
        <f t="shared" si="88"/>
        <v>78.35051546</v>
      </c>
      <c r="Z37" s="15">
        <v>10.0</v>
      </c>
      <c r="AA37" s="15">
        <v>2.0</v>
      </c>
      <c r="AB37" s="15">
        <v>6.0</v>
      </c>
      <c r="AC37" s="13">
        <f t="shared" si="89"/>
        <v>18</v>
      </c>
      <c r="AD37" s="13">
        <f t="shared" si="90"/>
        <v>94</v>
      </c>
      <c r="AE37" s="13">
        <f t="shared" si="91"/>
        <v>75.80645161</v>
      </c>
      <c r="AF37" s="15">
        <v>4.0</v>
      </c>
      <c r="AG37" s="15">
        <v>2.0</v>
      </c>
      <c r="AH37" s="15">
        <v>14.0</v>
      </c>
      <c r="AI37" s="13">
        <f t="shared" si="92"/>
        <v>20</v>
      </c>
      <c r="AJ37" s="13">
        <f t="shared" si="93"/>
        <v>114</v>
      </c>
      <c r="AK37" s="13">
        <f t="shared" si="94"/>
        <v>79.16666667</v>
      </c>
      <c r="AL37" s="21">
        <v>5.0</v>
      </c>
      <c r="AM37" s="21">
        <v>3.0</v>
      </c>
      <c r="AN37" s="21">
        <v>12.0</v>
      </c>
      <c r="AO37" s="5">
        <f t="shared" si="95"/>
        <v>20</v>
      </c>
      <c r="AP37" s="5">
        <f t="shared" si="96"/>
        <v>134</v>
      </c>
      <c r="AQ37" s="5">
        <f t="shared" si="97"/>
        <v>80.23952096</v>
      </c>
      <c r="AR37" s="21">
        <v>2.0</v>
      </c>
      <c r="AS37" s="21">
        <v>2.0</v>
      </c>
      <c r="AT37" s="21">
        <v>4.0</v>
      </c>
      <c r="AU37" s="5">
        <f t="shared" si="98"/>
        <v>8</v>
      </c>
      <c r="AV37" s="5">
        <f t="shared" si="99"/>
        <v>142</v>
      </c>
      <c r="AW37" s="21">
        <f t="shared" si="100"/>
        <v>0.8068181818</v>
      </c>
      <c r="AX37" s="5">
        <f t="shared" si="101"/>
        <v>80.68181818</v>
      </c>
      <c r="AY37" s="5">
        <f t="shared" ref="AY37:BA37" si="102">C37+H37+N37+T37+Z37+AF37+AL37+AR37</f>
        <v>50</v>
      </c>
      <c r="AZ37" s="5">
        <f t="shared" si="102"/>
        <v>20</v>
      </c>
      <c r="BA37" s="5">
        <f t="shared" si="102"/>
        <v>72</v>
      </c>
      <c r="BB37" s="8">
        <v>5.0</v>
      </c>
      <c r="BC37" s="8">
        <v>3.0</v>
      </c>
      <c r="BD37" s="8">
        <v>14.0</v>
      </c>
      <c r="BE37" s="8">
        <f t="shared" si="103"/>
        <v>22</v>
      </c>
      <c r="BF37" s="5">
        <f t="shared" si="104"/>
        <v>164</v>
      </c>
      <c r="BG37" s="5">
        <f t="shared" si="105"/>
        <v>82.82828283</v>
      </c>
      <c r="BH37" s="8">
        <v>5.0</v>
      </c>
      <c r="BI37" s="8">
        <v>3.0</v>
      </c>
      <c r="BJ37" s="8">
        <v>18.0</v>
      </c>
      <c r="BK37" s="8">
        <f t="shared" si="106"/>
        <v>26</v>
      </c>
      <c r="BL37" s="5">
        <f t="shared" si="107"/>
        <v>190</v>
      </c>
      <c r="BM37" s="5">
        <f t="shared" si="108"/>
        <v>82.60869565</v>
      </c>
      <c r="BN37" s="21">
        <v>6.0</v>
      </c>
      <c r="BO37" s="21">
        <v>2.0</v>
      </c>
      <c r="BP37" s="21">
        <v>8.0</v>
      </c>
      <c r="BQ37" s="5">
        <f t="shared" si="109"/>
        <v>16</v>
      </c>
      <c r="BR37" s="5">
        <f t="shared" si="110"/>
        <v>206</v>
      </c>
      <c r="BS37" s="5">
        <f t="shared" si="111"/>
        <v>83.40080972</v>
      </c>
      <c r="BT37" s="21">
        <v>4.0</v>
      </c>
      <c r="BU37" s="21">
        <v>3.0</v>
      </c>
      <c r="BV37" s="21">
        <v>10.0</v>
      </c>
      <c r="BW37" s="5">
        <f t="shared" si="112"/>
        <v>17</v>
      </c>
      <c r="BX37" s="5">
        <f t="shared" si="113"/>
        <v>223</v>
      </c>
      <c r="BY37" s="5">
        <f t="shared" si="114"/>
        <v>82.59259259</v>
      </c>
      <c r="BZ37" s="21">
        <v>3.0</v>
      </c>
      <c r="CA37" s="21">
        <v>3.0</v>
      </c>
      <c r="CB37" s="21">
        <v>38.0</v>
      </c>
      <c r="CC37" s="5">
        <f t="shared" si="115"/>
        <v>44</v>
      </c>
      <c r="CD37" s="5">
        <f t="shared" si="116"/>
        <v>267</v>
      </c>
      <c r="CE37" s="5">
        <f t="shared" si="117"/>
        <v>85.03184713</v>
      </c>
      <c r="CF37" s="21">
        <v>3.0</v>
      </c>
      <c r="CG37" s="21">
        <v>4.0</v>
      </c>
      <c r="CH37" s="21">
        <v>16.0</v>
      </c>
      <c r="CI37" s="5">
        <f t="shared" si="118"/>
        <v>23</v>
      </c>
      <c r="CJ37" s="5">
        <f t="shared" si="119"/>
        <v>290</v>
      </c>
      <c r="CK37" s="5">
        <f t="shared" si="120"/>
        <v>85.79881657</v>
      </c>
      <c r="CL37" s="129">
        <v>6.0</v>
      </c>
      <c r="CM37" s="129">
        <v>3.0</v>
      </c>
      <c r="CN37" s="129">
        <v>16.0</v>
      </c>
      <c r="CO37" s="56">
        <f t="shared" si="50"/>
        <v>25</v>
      </c>
      <c r="CP37" s="56">
        <f t="shared" si="51"/>
        <v>315</v>
      </c>
      <c r="CQ37" s="127">
        <f t="shared" si="40"/>
        <v>86.7768595</v>
      </c>
      <c r="CR37" s="49">
        <v>1.0</v>
      </c>
      <c r="CS37" s="49">
        <v>1.0</v>
      </c>
      <c r="CT37" s="49">
        <v>4.0</v>
      </c>
      <c r="CU37" s="127">
        <f t="shared" si="41"/>
        <v>6</v>
      </c>
      <c r="CV37" s="127">
        <f t="shared" si="42"/>
        <v>321</v>
      </c>
      <c r="CW37" s="127">
        <f t="shared" si="43"/>
        <v>86.99186992</v>
      </c>
      <c r="CX37" s="127">
        <f t="shared" si="44"/>
        <v>125</v>
      </c>
      <c r="CY37" s="127">
        <f t="shared" si="45"/>
        <v>196</v>
      </c>
    </row>
    <row r="38">
      <c r="A38" s="10">
        <v>33.0</v>
      </c>
      <c r="B38" s="8" t="s">
        <v>54</v>
      </c>
      <c r="C38" s="8">
        <v>8.0</v>
      </c>
      <c r="D38" s="8">
        <v>4.0</v>
      </c>
      <c r="E38" s="8">
        <v>14.0</v>
      </c>
      <c r="F38" s="8">
        <v>26.0</v>
      </c>
      <c r="G38" s="8">
        <f t="shared" si="80"/>
        <v>96.2962963</v>
      </c>
      <c r="H38" s="36">
        <v>7.0</v>
      </c>
      <c r="I38" s="36">
        <v>2.0</v>
      </c>
      <c r="J38" s="36">
        <v>8.0</v>
      </c>
      <c r="K38" s="36">
        <v>17.0</v>
      </c>
      <c r="L38" s="36">
        <f t="shared" si="81"/>
        <v>43</v>
      </c>
      <c r="M38" s="34">
        <f t="shared" si="82"/>
        <v>93.47826087</v>
      </c>
      <c r="N38" s="130">
        <v>7.0</v>
      </c>
      <c r="O38" s="4">
        <v>2.0</v>
      </c>
      <c r="P38" s="4">
        <v>2.0</v>
      </c>
      <c r="Q38" s="8">
        <f t="shared" si="83"/>
        <v>11</v>
      </c>
      <c r="R38" s="8">
        <f t="shared" si="84"/>
        <v>54</v>
      </c>
      <c r="S38" s="35">
        <f t="shared" si="85"/>
        <v>72.97297297</v>
      </c>
      <c r="T38" s="15">
        <v>7.0</v>
      </c>
      <c r="U38" s="15">
        <v>4.0</v>
      </c>
      <c r="V38" s="15">
        <v>10.0</v>
      </c>
      <c r="W38" s="13">
        <f t="shared" si="86"/>
        <v>21</v>
      </c>
      <c r="X38" s="13">
        <f t="shared" si="87"/>
        <v>75</v>
      </c>
      <c r="Y38" s="15">
        <f t="shared" si="88"/>
        <v>77.31958763</v>
      </c>
      <c r="Z38" s="15">
        <v>10.0</v>
      </c>
      <c r="AA38" s="15">
        <v>1.0</v>
      </c>
      <c r="AB38" s="15">
        <v>14.0</v>
      </c>
      <c r="AC38" s="13">
        <f t="shared" si="89"/>
        <v>25</v>
      </c>
      <c r="AD38" s="13">
        <f t="shared" si="90"/>
        <v>100</v>
      </c>
      <c r="AE38" s="13">
        <f t="shared" si="91"/>
        <v>80.64516129</v>
      </c>
      <c r="AF38" s="15">
        <v>4.0</v>
      </c>
      <c r="AG38" s="15">
        <v>2.0</v>
      </c>
      <c r="AH38" s="15">
        <v>12.0</v>
      </c>
      <c r="AI38" s="13">
        <f t="shared" si="92"/>
        <v>18</v>
      </c>
      <c r="AJ38" s="13">
        <f t="shared" si="93"/>
        <v>118</v>
      </c>
      <c r="AK38" s="13">
        <f t="shared" si="94"/>
        <v>81.94444444</v>
      </c>
      <c r="AL38" s="21">
        <v>6.0</v>
      </c>
      <c r="AM38" s="21">
        <v>3.0</v>
      </c>
      <c r="AN38" s="21">
        <v>14.0</v>
      </c>
      <c r="AO38" s="5">
        <f t="shared" si="95"/>
        <v>23</v>
      </c>
      <c r="AP38" s="5">
        <f t="shared" si="96"/>
        <v>141</v>
      </c>
      <c r="AQ38" s="5">
        <f t="shared" si="97"/>
        <v>84.43113772</v>
      </c>
      <c r="AR38" s="21">
        <v>3.0</v>
      </c>
      <c r="AS38" s="21">
        <v>2.0</v>
      </c>
      <c r="AT38" s="21">
        <v>4.0</v>
      </c>
      <c r="AU38" s="5">
        <f t="shared" si="98"/>
        <v>9</v>
      </c>
      <c r="AV38" s="5">
        <f t="shared" si="99"/>
        <v>150</v>
      </c>
      <c r="AW38" s="21">
        <f t="shared" si="100"/>
        <v>0.8522727273</v>
      </c>
      <c r="AX38" s="5">
        <f t="shared" si="101"/>
        <v>85.22727273</v>
      </c>
      <c r="AY38" s="5">
        <f t="shared" ref="AY38:BA38" si="121">C38+H38+N38+T38+Z38+AF38+AL38+AR38</f>
        <v>52</v>
      </c>
      <c r="AZ38" s="5">
        <f t="shared" si="121"/>
        <v>20</v>
      </c>
      <c r="BA38" s="5">
        <f t="shared" si="121"/>
        <v>78</v>
      </c>
      <c r="BB38" s="8">
        <v>5.0</v>
      </c>
      <c r="BC38" s="8">
        <v>3.0</v>
      </c>
      <c r="BD38" s="8">
        <v>12.0</v>
      </c>
      <c r="BE38" s="8">
        <f t="shared" si="103"/>
        <v>20</v>
      </c>
      <c r="BF38" s="5">
        <f t="shared" si="104"/>
        <v>170</v>
      </c>
      <c r="BG38" s="5">
        <f t="shared" si="105"/>
        <v>85.85858586</v>
      </c>
      <c r="BH38" s="8">
        <v>7.0</v>
      </c>
      <c r="BI38" s="8">
        <v>5.0</v>
      </c>
      <c r="BJ38" s="8">
        <v>20.0</v>
      </c>
      <c r="BK38" s="8">
        <f t="shared" si="106"/>
        <v>32</v>
      </c>
      <c r="BL38" s="5">
        <f t="shared" si="107"/>
        <v>202</v>
      </c>
      <c r="BM38" s="5">
        <f t="shared" si="108"/>
        <v>87.82608696</v>
      </c>
      <c r="BN38" s="21">
        <v>6.0</v>
      </c>
      <c r="BO38" s="21">
        <v>2.0</v>
      </c>
      <c r="BP38" s="21">
        <v>8.0</v>
      </c>
      <c r="BQ38" s="5">
        <f t="shared" si="109"/>
        <v>16</v>
      </c>
      <c r="BR38" s="5">
        <f t="shared" si="110"/>
        <v>218</v>
      </c>
      <c r="BS38" s="5">
        <f t="shared" si="111"/>
        <v>88.25910931</v>
      </c>
      <c r="BT38" s="21">
        <v>4.0</v>
      </c>
      <c r="BU38" s="21">
        <v>4.0</v>
      </c>
      <c r="BV38" s="21">
        <v>12.0</v>
      </c>
      <c r="BW38" s="5">
        <f t="shared" si="112"/>
        <v>20</v>
      </c>
      <c r="BX38" s="5">
        <f t="shared" si="113"/>
        <v>238</v>
      </c>
      <c r="BY38" s="5">
        <f t="shared" si="114"/>
        <v>88.14814815</v>
      </c>
      <c r="BZ38" s="21">
        <v>3.0</v>
      </c>
      <c r="CA38" s="21">
        <v>3.0</v>
      </c>
      <c r="CB38" s="21">
        <v>38.0</v>
      </c>
      <c r="CC38" s="5">
        <f t="shared" si="115"/>
        <v>44</v>
      </c>
      <c r="CD38" s="5">
        <f t="shared" si="116"/>
        <v>282</v>
      </c>
      <c r="CE38" s="5">
        <f t="shared" si="117"/>
        <v>89.8089172</v>
      </c>
      <c r="CF38" s="21">
        <v>4.0</v>
      </c>
      <c r="CG38" s="21">
        <v>4.0</v>
      </c>
      <c r="CH38" s="21">
        <v>16.0</v>
      </c>
      <c r="CI38" s="5">
        <f t="shared" si="118"/>
        <v>24</v>
      </c>
      <c r="CJ38" s="5">
        <f t="shared" si="119"/>
        <v>306</v>
      </c>
      <c r="CK38" s="5">
        <f t="shared" si="120"/>
        <v>90.53254438</v>
      </c>
      <c r="CL38" s="87">
        <v>6.0</v>
      </c>
      <c r="CM38" s="87">
        <v>3.0</v>
      </c>
      <c r="CN38" s="87">
        <v>16.0</v>
      </c>
      <c r="CO38" s="56">
        <f t="shared" si="50"/>
        <v>25</v>
      </c>
      <c r="CP38" s="56">
        <f t="shared" si="51"/>
        <v>331</v>
      </c>
      <c r="CQ38" s="127">
        <f t="shared" si="40"/>
        <v>91.184573</v>
      </c>
      <c r="CR38" s="49">
        <v>1.0</v>
      </c>
      <c r="CS38" s="49">
        <v>1.0</v>
      </c>
      <c r="CT38" s="49">
        <v>4.0</v>
      </c>
      <c r="CU38" s="127">
        <f t="shared" si="41"/>
        <v>6</v>
      </c>
      <c r="CV38" s="127">
        <f t="shared" si="42"/>
        <v>337</v>
      </c>
      <c r="CW38" s="127">
        <f t="shared" si="43"/>
        <v>91.32791328</v>
      </c>
      <c r="CX38" s="127">
        <f t="shared" si="44"/>
        <v>133</v>
      </c>
      <c r="CY38" s="127">
        <f t="shared" si="45"/>
        <v>204</v>
      </c>
    </row>
    <row r="3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4"/>
      <c r="R39" s="4"/>
      <c r="S39" s="4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21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21"/>
      <c r="CG39" s="5"/>
      <c r="CH39" s="5"/>
      <c r="CI39" s="5"/>
      <c r="CJ39" s="5"/>
      <c r="CK39" s="5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</row>
    <row r="4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</row>
    <row r="98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</row>
    <row r="98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</row>
    <row r="98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</row>
    <row r="984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</row>
    <row r="98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</row>
    <row r="98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</row>
    <row r="98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</row>
    <row r="988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</row>
    <row r="989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</row>
    <row r="99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</row>
    <row r="99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</row>
    <row r="99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</row>
    <row r="99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</row>
    <row r="994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</row>
    <row r="99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</row>
    <row r="99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</row>
    <row r="99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</row>
    <row r="998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</row>
    <row r="999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</row>
  </sheetData>
  <mergeCells count="11">
    <mergeCell ref="BB3:BG3"/>
    <mergeCell ref="BH3:BM3"/>
    <mergeCell ref="BN3:BS3"/>
    <mergeCell ref="BT3:BY3"/>
    <mergeCell ref="C3:G3"/>
    <mergeCell ref="H3:M3"/>
    <mergeCell ref="N3:S3"/>
    <mergeCell ref="T3:Y3"/>
    <mergeCell ref="Z3:AE3"/>
    <mergeCell ref="AF3:AK3"/>
    <mergeCell ref="AY3:BA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75"/>
  <cols>
    <col customWidth="1" min="2" max="2" width="22.25"/>
  </cols>
  <sheetData>
    <row r="1">
      <c r="A1" s="132"/>
      <c r="B1" s="132"/>
      <c r="C1" s="133" t="s">
        <v>89</v>
      </c>
      <c r="D1" s="17"/>
      <c r="E1" s="17"/>
      <c r="F1" s="18"/>
      <c r="G1" s="134" t="s">
        <v>90</v>
      </c>
      <c r="H1" s="17"/>
      <c r="I1" s="17"/>
      <c r="J1" s="18"/>
      <c r="K1" s="133" t="s">
        <v>64</v>
      </c>
      <c r="L1" s="17"/>
      <c r="M1" s="17"/>
      <c r="N1" s="18"/>
      <c r="O1" s="133" t="s">
        <v>91</v>
      </c>
      <c r="P1" s="17"/>
      <c r="Q1" s="17"/>
      <c r="R1" s="18"/>
      <c r="S1" s="133" t="s">
        <v>92</v>
      </c>
      <c r="T1" s="17"/>
      <c r="U1" s="17"/>
      <c r="V1" s="18"/>
      <c r="W1" s="133" t="s">
        <v>65</v>
      </c>
      <c r="X1" s="18"/>
    </row>
    <row r="2">
      <c r="A2" s="135" t="s">
        <v>93</v>
      </c>
      <c r="B2" s="135" t="s">
        <v>94</v>
      </c>
      <c r="C2" s="135" t="s">
        <v>19</v>
      </c>
      <c r="D2" s="135" t="s">
        <v>95</v>
      </c>
      <c r="E2" s="135" t="s">
        <v>9</v>
      </c>
      <c r="F2" s="135" t="s">
        <v>95</v>
      </c>
      <c r="G2" s="135" t="s">
        <v>19</v>
      </c>
      <c r="H2" s="135" t="s">
        <v>95</v>
      </c>
      <c r="I2" s="135" t="s">
        <v>9</v>
      </c>
      <c r="J2" s="135" t="s">
        <v>95</v>
      </c>
      <c r="K2" s="135" t="s">
        <v>19</v>
      </c>
      <c r="L2" s="135" t="s">
        <v>95</v>
      </c>
      <c r="M2" s="135" t="s">
        <v>9</v>
      </c>
      <c r="N2" s="135" t="s">
        <v>95</v>
      </c>
      <c r="O2" s="135" t="s">
        <v>19</v>
      </c>
      <c r="P2" s="135" t="s">
        <v>95</v>
      </c>
      <c r="Q2" s="135" t="s">
        <v>9</v>
      </c>
      <c r="R2" s="135" t="s">
        <v>95</v>
      </c>
      <c r="S2" s="135" t="s">
        <v>19</v>
      </c>
      <c r="T2" s="135" t="s">
        <v>95</v>
      </c>
      <c r="U2" s="135" t="s">
        <v>9</v>
      </c>
      <c r="V2" s="135" t="s">
        <v>95</v>
      </c>
      <c r="W2" s="135" t="s">
        <v>19</v>
      </c>
      <c r="X2" s="135" t="s">
        <v>95</v>
      </c>
    </row>
    <row r="3">
      <c r="A3" s="35"/>
      <c r="B3" s="135" t="s">
        <v>79</v>
      </c>
      <c r="C3" s="59">
        <v>147.0</v>
      </c>
      <c r="D3" s="59">
        <f t="shared" ref="D3:D36" si="1">C3/147*100</f>
        <v>100</v>
      </c>
      <c r="E3" s="59">
        <v>222.0</v>
      </c>
      <c r="F3" s="59">
        <f t="shared" ref="F3:F36" si="2">E3/222*100</f>
        <v>100</v>
      </c>
      <c r="G3" s="63">
        <v>199.0</v>
      </c>
      <c r="H3" s="63">
        <f t="shared" ref="H3:H36" si="3">G3/199*100</f>
        <v>100</v>
      </c>
      <c r="I3" s="63">
        <v>243.0</v>
      </c>
      <c r="J3" s="63">
        <f t="shared" ref="J3:J36" si="4">I3/243*100</f>
        <v>100</v>
      </c>
      <c r="K3" s="63">
        <v>130.0</v>
      </c>
      <c r="L3" s="63">
        <f t="shared" ref="L3:L36" si="5">K3/130*100</f>
        <v>100</v>
      </c>
      <c r="M3" s="63">
        <v>237.0</v>
      </c>
      <c r="N3" s="63">
        <f t="shared" ref="N3:N36" si="6">M3/237*100</f>
        <v>100</v>
      </c>
      <c r="O3" s="63">
        <v>165.0</v>
      </c>
      <c r="P3" s="63">
        <f t="shared" ref="P3:P36" si="7">O3/165*100</f>
        <v>100</v>
      </c>
      <c r="Q3" s="63">
        <v>185.0</v>
      </c>
      <c r="R3" s="63">
        <f t="shared" ref="R3:R36" si="8">Q3/185*100</f>
        <v>100</v>
      </c>
      <c r="S3" s="63">
        <v>138.0</v>
      </c>
      <c r="T3" s="63">
        <f t="shared" ref="T3:T36" si="9">S3/138*100</f>
        <v>100</v>
      </c>
      <c r="U3" s="63">
        <v>119.0</v>
      </c>
      <c r="V3" s="63">
        <f t="shared" ref="V3:V36" si="10">U3/119*100</f>
        <v>100</v>
      </c>
      <c r="W3" s="63">
        <v>229.0</v>
      </c>
      <c r="X3" s="63">
        <f t="shared" ref="X3:X36" si="11">W3/229*100</f>
        <v>100</v>
      </c>
    </row>
    <row r="4">
      <c r="A4" s="35">
        <v>1.0</v>
      </c>
      <c r="B4" s="35" t="s">
        <v>22</v>
      </c>
      <c r="C4" s="59">
        <v>141.0</v>
      </c>
      <c r="D4" s="59">
        <f t="shared" si="1"/>
        <v>95.91836735</v>
      </c>
      <c r="E4" s="59">
        <v>218.0</v>
      </c>
      <c r="F4" s="59">
        <f t="shared" si="2"/>
        <v>98.1981982</v>
      </c>
      <c r="G4" s="63">
        <v>190.0</v>
      </c>
      <c r="H4" s="63">
        <f t="shared" si="3"/>
        <v>95.47738693</v>
      </c>
      <c r="I4" s="63">
        <v>227.0</v>
      </c>
      <c r="J4" s="63">
        <f t="shared" si="4"/>
        <v>93.41563786</v>
      </c>
      <c r="K4" s="63">
        <v>124.0</v>
      </c>
      <c r="L4" s="63">
        <f t="shared" si="5"/>
        <v>95.38461538</v>
      </c>
      <c r="M4" s="63">
        <v>229.0</v>
      </c>
      <c r="N4" s="63">
        <f t="shared" si="6"/>
        <v>96.62447257</v>
      </c>
      <c r="O4" s="63">
        <v>149.0</v>
      </c>
      <c r="P4" s="63">
        <f t="shared" si="7"/>
        <v>90.3030303</v>
      </c>
      <c r="Q4" s="63">
        <v>175.0</v>
      </c>
      <c r="R4" s="63">
        <f t="shared" si="8"/>
        <v>94.59459459</v>
      </c>
      <c r="S4" s="63">
        <v>130.0</v>
      </c>
      <c r="T4" s="63">
        <f t="shared" si="9"/>
        <v>94.20289855</v>
      </c>
      <c r="U4" s="63">
        <v>114.0</v>
      </c>
      <c r="V4" s="63">
        <f t="shared" si="10"/>
        <v>95.79831933</v>
      </c>
      <c r="W4" s="63">
        <v>216.0</v>
      </c>
      <c r="X4" s="63">
        <f t="shared" si="11"/>
        <v>94.3231441</v>
      </c>
    </row>
    <row r="5">
      <c r="A5" s="35">
        <v>2.0</v>
      </c>
      <c r="B5" s="35" t="s">
        <v>23</v>
      </c>
      <c r="C5" s="59">
        <v>128.0</v>
      </c>
      <c r="D5" s="59">
        <f t="shared" si="1"/>
        <v>87.07482993</v>
      </c>
      <c r="E5" s="59">
        <v>195.0</v>
      </c>
      <c r="F5" s="59">
        <f t="shared" si="2"/>
        <v>87.83783784</v>
      </c>
      <c r="G5" s="63">
        <v>169.0</v>
      </c>
      <c r="H5" s="63">
        <f t="shared" si="3"/>
        <v>84.92462312</v>
      </c>
      <c r="I5" s="63">
        <v>226.0</v>
      </c>
      <c r="J5" s="63">
        <f t="shared" si="4"/>
        <v>93.00411523</v>
      </c>
      <c r="K5" s="63">
        <v>106.0</v>
      </c>
      <c r="L5" s="63">
        <f t="shared" si="5"/>
        <v>81.53846154</v>
      </c>
      <c r="M5" s="63">
        <v>204.0</v>
      </c>
      <c r="N5" s="63">
        <f t="shared" si="6"/>
        <v>86.07594937</v>
      </c>
      <c r="O5" s="63">
        <v>145.0</v>
      </c>
      <c r="P5" s="63">
        <f t="shared" si="7"/>
        <v>87.87878788</v>
      </c>
      <c r="Q5" s="63">
        <v>169.0</v>
      </c>
      <c r="R5" s="63">
        <f t="shared" si="8"/>
        <v>91.35135135</v>
      </c>
      <c r="S5" s="63">
        <v>119.0</v>
      </c>
      <c r="T5" s="63">
        <f t="shared" si="9"/>
        <v>86.23188406</v>
      </c>
      <c r="U5" s="63">
        <v>95.0</v>
      </c>
      <c r="V5" s="63">
        <f t="shared" si="10"/>
        <v>79.83193277</v>
      </c>
      <c r="W5" s="63">
        <v>199.0</v>
      </c>
      <c r="X5" s="63">
        <f t="shared" si="11"/>
        <v>86.89956332</v>
      </c>
    </row>
    <row r="6">
      <c r="A6" s="35">
        <v>3.0</v>
      </c>
      <c r="B6" s="35" t="s">
        <v>24</v>
      </c>
      <c r="C6" s="59">
        <v>127.0</v>
      </c>
      <c r="D6" s="59">
        <f t="shared" si="1"/>
        <v>86.39455782</v>
      </c>
      <c r="E6" s="59">
        <v>190.0</v>
      </c>
      <c r="F6" s="59">
        <f t="shared" si="2"/>
        <v>85.58558559</v>
      </c>
      <c r="G6" s="63">
        <v>166.0</v>
      </c>
      <c r="H6" s="63">
        <f t="shared" si="3"/>
        <v>83.41708543</v>
      </c>
      <c r="I6" s="63">
        <v>199.0</v>
      </c>
      <c r="J6" s="63">
        <f t="shared" si="4"/>
        <v>81.89300412</v>
      </c>
      <c r="K6" s="63">
        <v>113.0</v>
      </c>
      <c r="L6" s="63">
        <f t="shared" si="5"/>
        <v>86.92307692</v>
      </c>
      <c r="M6" s="63">
        <v>208.0</v>
      </c>
      <c r="N6" s="63">
        <f t="shared" si="6"/>
        <v>87.76371308</v>
      </c>
      <c r="O6" s="63">
        <v>141.0</v>
      </c>
      <c r="P6" s="63">
        <f t="shared" si="7"/>
        <v>85.45454545</v>
      </c>
      <c r="Q6" s="63">
        <v>155.0</v>
      </c>
      <c r="R6" s="63">
        <f t="shared" si="8"/>
        <v>83.78378378</v>
      </c>
      <c r="S6" s="63">
        <v>118.0</v>
      </c>
      <c r="T6" s="63">
        <f t="shared" si="9"/>
        <v>85.50724638</v>
      </c>
      <c r="U6" s="63">
        <v>101.0</v>
      </c>
      <c r="V6" s="63">
        <f t="shared" si="10"/>
        <v>84.87394958</v>
      </c>
      <c r="W6" s="63">
        <v>189.0</v>
      </c>
      <c r="X6" s="63">
        <f t="shared" si="11"/>
        <v>82.53275109</v>
      </c>
    </row>
    <row r="7">
      <c r="A7" s="35">
        <v>4.0</v>
      </c>
      <c r="B7" s="35" t="s">
        <v>25</v>
      </c>
      <c r="C7" s="59">
        <v>141.0</v>
      </c>
      <c r="D7" s="59">
        <f t="shared" si="1"/>
        <v>95.91836735</v>
      </c>
      <c r="E7" s="59">
        <v>218.0</v>
      </c>
      <c r="F7" s="59">
        <f t="shared" si="2"/>
        <v>98.1981982</v>
      </c>
      <c r="G7" s="63">
        <v>196.0</v>
      </c>
      <c r="H7" s="63">
        <f t="shared" si="3"/>
        <v>98.49246231</v>
      </c>
      <c r="I7" s="63">
        <v>237.0</v>
      </c>
      <c r="J7" s="63">
        <f t="shared" si="4"/>
        <v>97.5308642</v>
      </c>
      <c r="K7" s="63">
        <v>123.0</v>
      </c>
      <c r="L7" s="63">
        <f t="shared" si="5"/>
        <v>94.61538462</v>
      </c>
      <c r="M7" s="63">
        <v>232.0</v>
      </c>
      <c r="N7" s="63">
        <f t="shared" si="6"/>
        <v>97.89029536</v>
      </c>
      <c r="O7" s="63">
        <v>151.0</v>
      </c>
      <c r="P7" s="63">
        <f t="shared" si="7"/>
        <v>91.51515152</v>
      </c>
      <c r="Q7" s="63">
        <v>174.0</v>
      </c>
      <c r="R7" s="63">
        <f t="shared" si="8"/>
        <v>94.05405405</v>
      </c>
      <c r="S7" s="63">
        <v>135.0</v>
      </c>
      <c r="T7" s="63">
        <f t="shared" si="9"/>
        <v>97.82608696</v>
      </c>
      <c r="U7" s="63">
        <v>111.0</v>
      </c>
      <c r="V7" s="63">
        <f t="shared" si="10"/>
        <v>93.27731092</v>
      </c>
      <c r="W7" s="63">
        <v>218.0</v>
      </c>
      <c r="X7" s="63">
        <f t="shared" si="11"/>
        <v>95.19650655</v>
      </c>
    </row>
    <row r="8">
      <c r="A8" s="35">
        <v>5.0</v>
      </c>
      <c r="B8" s="35" t="s">
        <v>26</v>
      </c>
      <c r="C8" s="59">
        <v>140.0</v>
      </c>
      <c r="D8" s="59">
        <f t="shared" si="1"/>
        <v>95.23809524</v>
      </c>
      <c r="E8" s="59">
        <v>212.0</v>
      </c>
      <c r="F8" s="59">
        <f t="shared" si="2"/>
        <v>95.4954955</v>
      </c>
      <c r="G8" s="63">
        <v>193.0</v>
      </c>
      <c r="H8" s="63">
        <f t="shared" si="3"/>
        <v>96.98492462</v>
      </c>
      <c r="I8" s="63">
        <v>237.0</v>
      </c>
      <c r="J8" s="63">
        <f t="shared" si="4"/>
        <v>97.5308642</v>
      </c>
      <c r="K8" s="63">
        <v>127.0</v>
      </c>
      <c r="L8" s="63">
        <f t="shared" si="5"/>
        <v>97.69230769</v>
      </c>
      <c r="M8" s="63">
        <v>228.0</v>
      </c>
      <c r="N8" s="63">
        <f t="shared" si="6"/>
        <v>96.20253165</v>
      </c>
      <c r="O8" s="63">
        <v>161.0</v>
      </c>
      <c r="P8" s="63">
        <f t="shared" si="7"/>
        <v>97.57575758</v>
      </c>
      <c r="Q8" s="63">
        <v>183.0</v>
      </c>
      <c r="R8" s="63">
        <f t="shared" si="8"/>
        <v>98.91891892</v>
      </c>
      <c r="S8" s="63">
        <v>131.0</v>
      </c>
      <c r="T8" s="63">
        <f t="shared" si="9"/>
        <v>94.92753623</v>
      </c>
      <c r="U8" s="63">
        <v>113.0</v>
      </c>
      <c r="V8" s="63">
        <f t="shared" si="10"/>
        <v>94.95798319</v>
      </c>
      <c r="W8" s="63">
        <v>220.0</v>
      </c>
      <c r="X8" s="63">
        <f t="shared" si="11"/>
        <v>96.069869</v>
      </c>
    </row>
    <row r="9">
      <c r="A9" s="35">
        <v>6.0</v>
      </c>
      <c r="B9" s="35" t="s">
        <v>27</v>
      </c>
      <c r="C9" s="59">
        <v>136.0</v>
      </c>
      <c r="D9" s="59">
        <f t="shared" si="1"/>
        <v>92.5170068</v>
      </c>
      <c r="E9" s="59">
        <v>212.0</v>
      </c>
      <c r="F9" s="59">
        <f t="shared" si="2"/>
        <v>95.4954955</v>
      </c>
      <c r="G9" s="63">
        <v>177.0</v>
      </c>
      <c r="H9" s="63">
        <f t="shared" si="3"/>
        <v>88.94472362</v>
      </c>
      <c r="I9" s="63">
        <v>222.0</v>
      </c>
      <c r="J9" s="63">
        <f t="shared" si="4"/>
        <v>91.35802469</v>
      </c>
      <c r="K9" s="63">
        <v>113.0</v>
      </c>
      <c r="L9" s="63">
        <f t="shared" si="5"/>
        <v>86.92307692</v>
      </c>
      <c r="M9" s="63">
        <v>228.0</v>
      </c>
      <c r="N9" s="63">
        <f t="shared" si="6"/>
        <v>96.20253165</v>
      </c>
      <c r="O9" s="63">
        <v>149.0</v>
      </c>
      <c r="P9" s="63">
        <f t="shared" si="7"/>
        <v>90.3030303</v>
      </c>
      <c r="Q9" s="63">
        <v>171.0</v>
      </c>
      <c r="R9" s="63">
        <f t="shared" si="8"/>
        <v>92.43243243</v>
      </c>
      <c r="S9" s="63">
        <v>128.0</v>
      </c>
      <c r="T9" s="63">
        <f t="shared" si="9"/>
        <v>92.75362319</v>
      </c>
      <c r="U9" s="63">
        <v>109.0</v>
      </c>
      <c r="V9" s="63">
        <f t="shared" si="10"/>
        <v>91.59663866</v>
      </c>
      <c r="W9" s="63">
        <v>210.0</v>
      </c>
      <c r="X9" s="63">
        <f t="shared" si="11"/>
        <v>91.70305677</v>
      </c>
    </row>
    <row r="10">
      <c r="A10" s="35">
        <v>7.0</v>
      </c>
      <c r="B10" s="35" t="s">
        <v>28</v>
      </c>
      <c r="C10" s="59">
        <v>132.0</v>
      </c>
      <c r="D10" s="59">
        <f t="shared" si="1"/>
        <v>89.79591837</v>
      </c>
      <c r="E10" s="59">
        <v>200.0</v>
      </c>
      <c r="F10" s="59">
        <f t="shared" si="2"/>
        <v>90.09009009</v>
      </c>
      <c r="G10" s="63">
        <v>178.0</v>
      </c>
      <c r="H10" s="63">
        <f t="shared" si="3"/>
        <v>89.44723618</v>
      </c>
      <c r="I10" s="63">
        <v>215.0</v>
      </c>
      <c r="J10" s="63">
        <f t="shared" si="4"/>
        <v>88.47736626</v>
      </c>
      <c r="K10" s="63">
        <v>115.0</v>
      </c>
      <c r="L10" s="63">
        <f t="shared" si="5"/>
        <v>88.46153846</v>
      </c>
      <c r="M10" s="63">
        <v>228.0</v>
      </c>
      <c r="N10" s="63">
        <f t="shared" si="6"/>
        <v>96.20253165</v>
      </c>
      <c r="O10" s="63">
        <v>156.0</v>
      </c>
      <c r="P10" s="63">
        <f t="shared" si="7"/>
        <v>94.54545455</v>
      </c>
      <c r="Q10" s="63">
        <v>166.0</v>
      </c>
      <c r="R10" s="63">
        <f t="shared" si="8"/>
        <v>89.72972973</v>
      </c>
      <c r="S10" s="63">
        <v>125.0</v>
      </c>
      <c r="T10" s="63">
        <f t="shared" si="9"/>
        <v>90.57971014</v>
      </c>
      <c r="U10" s="63">
        <v>107.0</v>
      </c>
      <c r="V10" s="63">
        <f t="shared" si="10"/>
        <v>89.91596639</v>
      </c>
      <c r="W10" s="63">
        <v>208.0</v>
      </c>
      <c r="X10" s="63">
        <f t="shared" si="11"/>
        <v>90.82969432</v>
      </c>
    </row>
    <row r="11">
      <c r="A11" s="35">
        <v>8.0</v>
      </c>
      <c r="B11" s="35" t="s">
        <v>29</v>
      </c>
      <c r="C11" s="59">
        <v>131.0</v>
      </c>
      <c r="D11" s="59">
        <f t="shared" si="1"/>
        <v>89.11564626</v>
      </c>
      <c r="E11" s="59">
        <v>209.0</v>
      </c>
      <c r="F11" s="59">
        <f t="shared" si="2"/>
        <v>94.14414414</v>
      </c>
      <c r="G11" s="63">
        <v>182.0</v>
      </c>
      <c r="H11" s="63">
        <f t="shared" si="3"/>
        <v>91.45728643</v>
      </c>
      <c r="I11" s="63">
        <v>228.0</v>
      </c>
      <c r="J11" s="63">
        <f t="shared" si="4"/>
        <v>93.82716049</v>
      </c>
      <c r="K11" s="63">
        <v>121.0</v>
      </c>
      <c r="L11" s="63">
        <f t="shared" si="5"/>
        <v>93.07692308</v>
      </c>
      <c r="M11" s="63">
        <v>223.0</v>
      </c>
      <c r="N11" s="63">
        <f t="shared" si="6"/>
        <v>94.092827</v>
      </c>
      <c r="O11" s="63">
        <v>156.0</v>
      </c>
      <c r="P11" s="63">
        <f t="shared" si="7"/>
        <v>94.54545455</v>
      </c>
      <c r="Q11" s="63">
        <v>173.0</v>
      </c>
      <c r="R11" s="63">
        <f t="shared" si="8"/>
        <v>93.51351351</v>
      </c>
      <c r="S11" s="63">
        <v>127.0</v>
      </c>
      <c r="T11" s="63">
        <f t="shared" si="9"/>
        <v>92.02898551</v>
      </c>
      <c r="U11" s="63">
        <v>113.0</v>
      </c>
      <c r="V11" s="63">
        <f t="shared" si="10"/>
        <v>94.95798319</v>
      </c>
      <c r="W11" s="63">
        <v>204.0</v>
      </c>
      <c r="X11" s="63">
        <f t="shared" si="11"/>
        <v>89.08296943</v>
      </c>
    </row>
    <row r="12">
      <c r="A12" s="35">
        <v>9.0</v>
      </c>
      <c r="B12" s="35" t="s">
        <v>30</v>
      </c>
      <c r="C12" s="59">
        <v>143.0</v>
      </c>
      <c r="D12" s="59">
        <f t="shared" si="1"/>
        <v>97.27891156</v>
      </c>
      <c r="E12" s="59">
        <v>220.0</v>
      </c>
      <c r="F12" s="59">
        <f t="shared" si="2"/>
        <v>99.0990991</v>
      </c>
      <c r="G12" s="63">
        <v>193.0</v>
      </c>
      <c r="H12" s="63">
        <f t="shared" si="3"/>
        <v>96.98492462</v>
      </c>
      <c r="I12" s="63">
        <v>234.0</v>
      </c>
      <c r="J12" s="63">
        <f t="shared" si="4"/>
        <v>96.2962963</v>
      </c>
      <c r="K12" s="63">
        <v>127.0</v>
      </c>
      <c r="L12" s="63">
        <f t="shared" si="5"/>
        <v>97.69230769</v>
      </c>
      <c r="M12" s="63">
        <v>234.0</v>
      </c>
      <c r="N12" s="63">
        <f t="shared" si="6"/>
        <v>98.73417722</v>
      </c>
      <c r="O12" s="63">
        <v>159.0</v>
      </c>
      <c r="P12" s="63">
        <f t="shared" si="7"/>
        <v>96.36363636</v>
      </c>
      <c r="Q12" s="63">
        <v>176.0</v>
      </c>
      <c r="R12" s="63">
        <f t="shared" si="8"/>
        <v>95.13513514</v>
      </c>
      <c r="S12" s="63">
        <v>135.0</v>
      </c>
      <c r="T12" s="63">
        <f t="shared" si="9"/>
        <v>97.82608696</v>
      </c>
      <c r="U12" s="63">
        <v>112.0</v>
      </c>
      <c r="V12" s="63">
        <f t="shared" si="10"/>
        <v>94.11764706</v>
      </c>
      <c r="W12" s="63">
        <v>218.0</v>
      </c>
      <c r="X12" s="63">
        <f t="shared" si="11"/>
        <v>95.19650655</v>
      </c>
    </row>
    <row r="13">
      <c r="A13" s="35">
        <v>10.0</v>
      </c>
      <c r="B13" s="35" t="s">
        <v>31</v>
      </c>
      <c r="C13" s="59">
        <v>134.0</v>
      </c>
      <c r="D13" s="59">
        <f t="shared" si="1"/>
        <v>91.15646259</v>
      </c>
      <c r="E13" s="59">
        <v>210.0</v>
      </c>
      <c r="F13" s="59">
        <f t="shared" si="2"/>
        <v>94.59459459</v>
      </c>
      <c r="G13" s="63">
        <v>186.0</v>
      </c>
      <c r="H13" s="63">
        <f t="shared" si="3"/>
        <v>93.46733668</v>
      </c>
      <c r="I13" s="63">
        <v>221.0</v>
      </c>
      <c r="J13" s="63">
        <f t="shared" si="4"/>
        <v>90.94650206</v>
      </c>
      <c r="K13" s="63">
        <v>124.0</v>
      </c>
      <c r="L13" s="63">
        <f t="shared" si="5"/>
        <v>95.38461538</v>
      </c>
      <c r="M13" s="63">
        <v>225.0</v>
      </c>
      <c r="N13" s="63">
        <f t="shared" si="6"/>
        <v>94.93670886</v>
      </c>
      <c r="O13" s="63">
        <v>152.0</v>
      </c>
      <c r="P13" s="63">
        <f t="shared" si="7"/>
        <v>92.12121212</v>
      </c>
      <c r="Q13" s="63">
        <v>176.0</v>
      </c>
      <c r="R13" s="63">
        <f t="shared" si="8"/>
        <v>95.13513514</v>
      </c>
      <c r="S13" s="63">
        <v>123.0</v>
      </c>
      <c r="T13" s="63">
        <f t="shared" si="9"/>
        <v>89.13043478</v>
      </c>
      <c r="U13" s="63">
        <v>109.0</v>
      </c>
      <c r="V13" s="63">
        <f t="shared" si="10"/>
        <v>91.59663866</v>
      </c>
      <c r="W13" s="63">
        <v>211.0</v>
      </c>
      <c r="X13" s="63">
        <f t="shared" si="11"/>
        <v>92.13973799</v>
      </c>
    </row>
    <row r="14">
      <c r="A14" s="35">
        <v>11.0</v>
      </c>
      <c r="B14" s="35" t="s">
        <v>32</v>
      </c>
      <c r="C14" s="59">
        <v>120.0</v>
      </c>
      <c r="D14" s="59">
        <f t="shared" si="1"/>
        <v>81.63265306</v>
      </c>
      <c r="E14" s="59">
        <v>198.0</v>
      </c>
      <c r="F14" s="59">
        <f t="shared" si="2"/>
        <v>89.18918919</v>
      </c>
      <c r="G14" s="63">
        <v>175.0</v>
      </c>
      <c r="H14" s="63">
        <f t="shared" si="3"/>
        <v>87.93969849</v>
      </c>
      <c r="I14" s="63">
        <v>216.0</v>
      </c>
      <c r="J14" s="63">
        <f t="shared" si="4"/>
        <v>88.88888889</v>
      </c>
      <c r="K14" s="63">
        <v>107.0</v>
      </c>
      <c r="L14" s="63">
        <f t="shared" si="5"/>
        <v>82.30769231</v>
      </c>
      <c r="M14" s="63">
        <v>210.0</v>
      </c>
      <c r="N14" s="63">
        <f t="shared" si="6"/>
        <v>88.60759494</v>
      </c>
      <c r="O14" s="63">
        <v>142.0</v>
      </c>
      <c r="P14" s="63">
        <f t="shared" si="7"/>
        <v>86.06060606</v>
      </c>
      <c r="Q14" s="63">
        <v>163.0</v>
      </c>
      <c r="R14" s="63">
        <f t="shared" si="8"/>
        <v>88.10810811</v>
      </c>
      <c r="S14" s="63">
        <v>125.0</v>
      </c>
      <c r="T14" s="63">
        <f t="shared" si="9"/>
        <v>90.57971014</v>
      </c>
      <c r="U14" s="63">
        <v>103.0</v>
      </c>
      <c r="V14" s="63">
        <f t="shared" si="10"/>
        <v>86.55462185</v>
      </c>
      <c r="W14" s="63">
        <v>189.0</v>
      </c>
      <c r="X14" s="63">
        <f t="shared" si="11"/>
        <v>82.53275109</v>
      </c>
    </row>
    <row r="15">
      <c r="A15" s="35">
        <v>12.0</v>
      </c>
      <c r="B15" s="35" t="s">
        <v>33</v>
      </c>
      <c r="C15" s="59">
        <v>132.0</v>
      </c>
      <c r="D15" s="59">
        <f t="shared" si="1"/>
        <v>89.79591837</v>
      </c>
      <c r="E15" s="59">
        <v>212.0</v>
      </c>
      <c r="F15" s="59">
        <f t="shared" si="2"/>
        <v>95.4954955</v>
      </c>
      <c r="G15" s="63">
        <v>135.0</v>
      </c>
      <c r="H15" s="63">
        <f t="shared" si="3"/>
        <v>67.83919598</v>
      </c>
      <c r="I15" s="63">
        <v>212.0</v>
      </c>
      <c r="J15" s="63">
        <f t="shared" si="4"/>
        <v>87.24279835</v>
      </c>
      <c r="K15" s="63">
        <v>120.0</v>
      </c>
      <c r="L15" s="63">
        <f t="shared" si="5"/>
        <v>92.30769231</v>
      </c>
      <c r="M15" s="63">
        <v>222.0</v>
      </c>
      <c r="N15" s="63">
        <f t="shared" si="6"/>
        <v>93.67088608</v>
      </c>
      <c r="O15" s="63">
        <v>148.0</v>
      </c>
      <c r="P15" s="63">
        <f t="shared" si="7"/>
        <v>89.6969697</v>
      </c>
      <c r="Q15" s="63">
        <v>168.0</v>
      </c>
      <c r="R15" s="63">
        <f t="shared" si="8"/>
        <v>90.81081081</v>
      </c>
      <c r="S15" s="63">
        <v>123.0</v>
      </c>
      <c r="T15" s="63">
        <f t="shared" si="9"/>
        <v>89.13043478</v>
      </c>
      <c r="U15" s="63">
        <v>108.0</v>
      </c>
      <c r="V15" s="63">
        <f t="shared" si="10"/>
        <v>90.75630252</v>
      </c>
      <c r="W15" s="63">
        <v>209.0</v>
      </c>
      <c r="X15" s="63">
        <f t="shared" si="11"/>
        <v>91.26637555</v>
      </c>
    </row>
    <row r="16">
      <c r="A16" s="35">
        <v>13.0</v>
      </c>
      <c r="B16" s="35" t="s">
        <v>34</v>
      </c>
      <c r="C16" s="59">
        <v>137.0</v>
      </c>
      <c r="D16" s="59">
        <f t="shared" si="1"/>
        <v>93.19727891</v>
      </c>
      <c r="E16" s="59">
        <v>204.0</v>
      </c>
      <c r="F16" s="59">
        <f t="shared" si="2"/>
        <v>91.89189189</v>
      </c>
      <c r="G16" s="63">
        <v>188.0</v>
      </c>
      <c r="H16" s="63">
        <f t="shared" si="3"/>
        <v>94.47236181</v>
      </c>
      <c r="I16" s="63">
        <v>215.0</v>
      </c>
      <c r="J16" s="63">
        <f t="shared" si="4"/>
        <v>88.47736626</v>
      </c>
      <c r="K16" s="63">
        <v>118.0</v>
      </c>
      <c r="L16" s="63">
        <f t="shared" si="5"/>
        <v>90.76923077</v>
      </c>
      <c r="M16" s="63">
        <v>219.0</v>
      </c>
      <c r="N16" s="63">
        <f t="shared" si="6"/>
        <v>92.40506329</v>
      </c>
      <c r="O16" s="63">
        <v>144.0</v>
      </c>
      <c r="P16" s="63">
        <f t="shared" si="7"/>
        <v>87.27272727</v>
      </c>
      <c r="Q16" s="63">
        <v>169.0</v>
      </c>
      <c r="R16" s="63">
        <f t="shared" si="8"/>
        <v>91.35135135</v>
      </c>
      <c r="S16" s="63">
        <v>127.0</v>
      </c>
      <c r="T16" s="63">
        <f t="shared" si="9"/>
        <v>92.02898551</v>
      </c>
      <c r="U16" s="63">
        <v>103.0</v>
      </c>
      <c r="V16" s="63">
        <f t="shared" si="10"/>
        <v>86.55462185</v>
      </c>
      <c r="W16" s="63">
        <v>207.0</v>
      </c>
      <c r="X16" s="63">
        <f t="shared" si="11"/>
        <v>90.3930131</v>
      </c>
    </row>
    <row r="17">
      <c r="A17" s="35">
        <v>14.0</v>
      </c>
      <c r="B17" s="35" t="s">
        <v>35</v>
      </c>
      <c r="C17" s="59">
        <v>131.0</v>
      </c>
      <c r="D17" s="59">
        <f t="shared" si="1"/>
        <v>89.11564626</v>
      </c>
      <c r="E17" s="59">
        <v>202.0</v>
      </c>
      <c r="F17" s="59">
        <f t="shared" si="2"/>
        <v>90.99099099</v>
      </c>
      <c r="G17" s="63">
        <v>180.0</v>
      </c>
      <c r="H17" s="63">
        <f t="shared" si="3"/>
        <v>90.45226131</v>
      </c>
      <c r="I17" s="63">
        <v>215.0</v>
      </c>
      <c r="J17" s="63">
        <f t="shared" si="4"/>
        <v>88.47736626</v>
      </c>
      <c r="K17" s="63">
        <v>119.0</v>
      </c>
      <c r="L17" s="63">
        <f t="shared" si="5"/>
        <v>91.53846154</v>
      </c>
      <c r="M17" s="63">
        <v>212.0</v>
      </c>
      <c r="N17" s="63">
        <f t="shared" si="6"/>
        <v>89.45147679</v>
      </c>
      <c r="O17" s="63">
        <v>151.0</v>
      </c>
      <c r="P17" s="63">
        <f t="shared" si="7"/>
        <v>91.51515152</v>
      </c>
      <c r="Q17" s="63">
        <v>168.0</v>
      </c>
      <c r="R17" s="63">
        <f t="shared" si="8"/>
        <v>90.81081081</v>
      </c>
      <c r="S17" s="63">
        <v>128.0</v>
      </c>
      <c r="T17" s="63">
        <f t="shared" si="9"/>
        <v>92.75362319</v>
      </c>
      <c r="U17" s="63">
        <v>103.0</v>
      </c>
      <c r="V17" s="63">
        <f t="shared" si="10"/>
        <v>86.55462185</v>
      </c>
      <c r="W17" s="63">
        <v>208.0</v>
      </c>
      <c r="X17" s="63">
        <f t="shared" si="11"/>
        <v>90.82969432</v>
      </c>
    </row>
    <row r="18">
      <c r="A18" s="35">
        <v>15.0</v>
      </c>
      <c r="B18" s="35" t="s">
        <v>36</v>
      </c>
      <c r="C18" s="59">
        <v>121.0</v>
      </c>
      <c r="D18" s="59">
        <f t="shared" si="1"/>
        <v>82.31292517</v>
      </c>
      <c r="E18" s="59">
        <v>192.0</v>
      </c>
      <c r="F18" s="59">
        <f t="shared" si="2"/>
        <v>86.48648649</v>
      </c>
      <c r="G18" s="63">
        <v>161.0</v>
      </c>
      <c r="H18" s="63">
        <f t="shared" si="3"/>
        <v>80.90452261</v>
      </c>
      <c r="I18" s="63">
        <v>207.0</v>
      </c>
      <c r="J18" s="63">
        <f t="shared" si="4"/>
        <v>85.18518519</v>
      </c>
      <c r="K18" s="63">
        <v>117.0</v>
      </c>
      <c r="L18" s="63">
        <f t="shared" si="5"/>
        <v>90</v>
      </c>
      <c r="M18" s="63">
        <v>196.0</v>
      </c>
      <c r="N18" s="63">
        <f t="shared" si="6"/>
        <v>82.70042194</v>
      </c>
      <c r="O18" s="63">
        <v>146.0</v>
      </c>
      <c r="P18" s="63">
        <f t="shared" si="7"/>
        <v>88.48484848</v>
      </c>
      <c r="Q18" s="63">
        <v>157.0</v>
      </c>
      <c r="R18" s="63">
        <f t="shared" si="8"/>
        <v>84.86486486</v>
      </c>
      <c r="S18" s="63">
        <v>115.0</v>
      </c>
      <c r="T18" s="63">
        <f t="shared" si="9"/>
        <v>83.33333333</v>
      </c>
      <c r="U18" s="63">
        <v>101.0</v>
      </c>
      <c r="V18" s="63">
        <f t="shared" si="10"/>
        <v>84.87394958</v>
      </c>
      <c r="W18" s="63">
        <v>189.0</v>
      </c>
      <c r="X18" s="63">
        <f t="shared" si="11"/>
        <v>82.53275109</v>
      </c>
    </row>
    <row r="19">
      <c r="A19" s="35">
        <v>16.0</v>
      </c>
      <c r="B19" s="35" t="s">
        <v>37</v>
      </c>
      <c r="C19" s="59">
        <v>130.0</v>
      </c>
      <c r="D19" s="59">
        <f t="shared" si="1"/>
        <v>88.43537415</v>
      </c>
      <c r="E19" s="59">
        <v>193.0</v>
      </c>
      <c r="F19" s="59">
        <f t="shared" si="2"/>
        <v>86.93693694</v>
      </c>
      <c r="G19" s="63">
        <v>174.0</v>
      </c>
      <c r="H19" s="63">
        <f t="shared" si="3"/>
        <v>87.43718593</v>
      </c>
      <c r="I19" s="63">
        <v>215.0</v>
      </c>
      <c r="J19" s="63">
        <f t="shared" si="4"/>
        <v>88.47736626</v>
      </c>
      <c r="K19" s="63">
        <v>118.0</v>
      </c>
      <c r="L19" s="63">
        <f t="shared" si="5"/>
        <v>90.76923077</v>
      </c>
      <c r="M19" s="63">
        <v>214.0</v>
      </c>
      <c r="N19" s="63">
        <f t="shared" si="6"/>
        <v>90.29535865</v>
      </c>
      <c r="O19" s="63">
        <v>146.0</v>
      </c>
      <c r="P19" s="63">
        <f t="shared" si="7"/>
        <v>88.48484848</v>
      </c>
      <c r="Q19" s="63">
        <v>162.0</v>
      </c>
      <c r="R19" s="63">
        <f t="shared" si="8"/>
        <v>87.56756757</v>
      </c>
      <c r="S19" s="63">
        <v>118.0</v>
      </c>
      <c r="T19" s="63">
        <f t="shared" si="9"/>
        <v>85.50724638</v>
      </c>
      <c r="U19" s="63">
        <v>107.0</v>
      </c>
      <c r="V19" s="63">
        <f t="shared" si="10"/>
        <v>89.91596639</v>
      </c>
      <c r="W19" s="63">
        <v>196.0</v>
      </c>
      <c r="X19" s="63">
        <f t="shared" si="11"/>
        <v>85.58951965</v>
      </c>
    </row>
    <row r="20">
      <c r="A20" s="35">
        <v>17.0</v>
      </c>
      <c r="B20" s="35" t="s">
        <v>38</v>
      </c>
      <c r="C20" s="59">
        <v>99.0</v>
      </c>
      <c r="D20" s="59">
        <f t="shared" si="1"/>
        <v>67.34693878</v>
      </c>
      <c r="E20" s="59">
        <v>137.0</v>
      </c>
      <c r="F20" s="59">
        <f t="shared" si="2"/>
        <v>61.71171171</v>
      </c>
      <c r="G20" s="63">
        <v>119.0</v>
      </c>
      <c r="H20" s="63">
        <f t="shared" si="3"/>
        <v>59.79899497</v>
      </c>
      <c r="I20" s="63">
        <v>134.0</v>
      </c>
      <c r="J20" s="63">
        <f t="shared" si="4"/>
        <v>55.14403292</v>
      </c>
      <c r="K20" s="63">
        <v>89.0</v>
      </c>
      <c r="L20" s="63">
        <f t="shared" si="5"/>
        <v>68.46153846</v>
      </c>
      <c r="M20" s="63">
        <v>163.0</v>
      </c>
      <c r="N20" s="63">
        <f t="shared" si="6"/>
        <v>68.77637131</v>
      </c>
      <c r="O20" s="63">
        <v>114.0</v>
      </c>
      <c r="P20" s="63">
        <f t="shared" si="7"/>
        <v>69.09090909</v>
      </c>
      <c r="Q20" s="63">
        <v>128.0</v>
      </c>
      <c r="R20" s="63">
        <f t="shared" si="8"/>
        <v>69.18918919</v>
      </c>
      <c r="S20" s="63">
        <v>104.0</v>
      </c>
      <c r="T20" s="63">
        <f t="shared" si="9"/>
        <v>75.36231884</v>
      </c>
      <c r="U20" s="63">
        <v>82.0</v>
      </c>
      <c r="V20" s="63">
        <f t="shared" si="10"/>
        <v>68.90756303</v>
      </c>
      <c r="W20" s="63">
        <v>159.0</v>
      </c>
      <c r="X20" s="63">
        <f t="shared" si="11"/>
        <v>69.43231441</v>
      </c>
    </row>
    <row r="21">
      <c r="A21" s="35">
        <v>18.0</v>
      </c>
      <c r="B21" s="35" t="s">
        <v>39</v>
      </c>
      <c r="C21" s="59">
        <v>139.0</v>
      </c>
      <c r="D21" s="59">
        <f t="shared" si="1"/>
        <v>94.55782313</v>
      </c>
      <c r="E21" s="59">
        <v>210.0</v>
      </c>
      <c r="F21" s="59">
        <f t="shared" si="2"/>
        <v>94.59459459</v>
      </c>
      <c r="G21" s="63">
        <v>186.0</v>
      </c>
      <c r="H21" s="63">
        <f t="shared" si="3"/>
        <v>93.46733668</v>
      </c>
      <c r="I21" s="63">
        <v>217.0</v>
      </c>
      <c r="J21" s="63">
        <f t="shared" si="4"/>
        <v>89.30041152</v>
      </c>
      <c r="K21" s="63">
        <v>119.0</v>
      </c>
      <c r="L21" s="63">
        <f t="shared" si="5"/>
        <v>91.53846154</v>
      </c>
      <c r="M21" s="63">
        <v>225.0</v>
      </c>
      <c r="N21" s="63">
        <f t="shared" si="6"/>
        <v>94.93670886</v>
      </c>
      <c r="O21" s="63">
        <v>144.0</v>
      </c>
      <c r="P21" s="63">
        <f t="shared" si="7"/>
        <v>87.27272727</v>
      </c>
      <c r="Q21" s="63">
        <v>157.0</v>
      </c>
      <c r="R21" s="63">
        <f t="shared" si="8"/>
        <v>84.86486486</v>
      </c>
      <c r="S21" s="63">
        <v>122.0</v>
      </c>
      <c r="T21" s="63">
        <f t="shared" si="9"/>
        <v>88.4057971</v>
      </c>
      <c r="U21" s="63">
        <v>108.0</v>
      </c>
      <c r="V21" s="63">
        <f t="shared" si="10"/>
        <v>90.75630252</v>
      </c>
      <c r="W21" s="63">
        <v>211.0</v>
      </c>
      <c r="X21" s="63">
        <f t="shared" si="11"/>
        <v>92.13973799</v>
      </c>
    </row>
    <row r="22">
      <c r="A22" s="35">
        <v>19.0</v>
      </c>
      <c r="B22" s="35" t="s">
        <v>40</v>
      </c>
      <c r="C22" s="59">
        <v>94.0</v>
      </c>
      <c r="D22" s="59">
        <f t="shared" si="1"/>
        <v>63.94557823</v>
      </c>
      <c r="E22" s="59">
        <v>147.0</v>
      </c>
      <c r="F22" s="59">
        <f t="shared" si="2"/>
        <v>66.21621622</v>
      </c>
      <c r="G22" s="63">
        <v>159.0</v>
      </c>
      <c r="H22" s="63">
        <f t="shared" si="3"/>
        <v>79.89949749</v>
      </c>
      <c r="I22" s="63">
        <v>169.0</v>
      </c>
      <c r="J22" s="63">
        <f t="shared" si="4"/>
        <v>69.5473251</v>
      </c>
      <c r="K22" s="63">
        <v>75.0</v>
      </c>
      <c r="L22" s="63">
        <f t="shared" si="5"/>
        <v>57.69230769</v>
      </c>
      <c r="M22" s="63">
        <v>156.0</v>
      </c>
      <c r="N22" s="63">
        <f t="shared" si="6"/>
        <v>65.82278481</v>
      </c>
      <c r="O22" s="63">
        <v>107.0</v>
      </c>
      <c r="P22" s="63">
        <f t="shared" si="7"/>
        <v>64.84848485</v>
      </c>
      <c r="Q22" s="63">
        <v>118.0</v>
      </c>
      <c r="R22" s="63">
        <f t="shared" si="8"/>
        <v>63.78378378</v>
      </c>
      <c r="S22" s="63">
        <v>82.0</v>
      </c>
      <c r="T22" s="63">
        <f t="shared" si="9"/>
        <v>59.42028986</v>
      </c>
      <c r="U22" s="63">
        <v>85.0</v>
      </c>
      <c r="V22" s="63">
        <f t="shared" si="10"/>
        <v>71.42857143</v>
      </c>
      <c r="W22" s="63">
        <v>144.0</v>
      </c>
      <c r="X22" s="63">
        <f t="shared" si="11"/>
        <v>62.88209607</v>
      </c>
    </row>
    <row r="23">
      <c r="A23" s="35">
        <v>20.0</v>
      </c>
      <c r="B23" s="35" t="s">
        <v>41</v>
      </c>
      <c r="C23" s="59">
        <v>121.0</v>
      </c>
      <c r="D23" s="59">
        <f t="shared" si="1"/>
        <v>82.31292517</v>
      </c>
      <c r="E23" s="59">
        <v>187.0</v>
      </c>
      <c r="F23" s="59">
        <f t="shared" si="2"/>
        <v>84.23423423</v>
      </c>
      <c r="G23" s="63">
        <v>167.0</v>
      </c>
      <c r="H23" s="63">
        <f t="shared" si="3"/>
        <v>83.91959799</v>
      </c>
      <c r="I23" s="63">
        <v>212.0</v>
      </c>
      <c r="J23" s="63">
        <f t="shared" si="4"/>
        <v>87.24279835</v>
      </c>
      <c r="K23" s="63">
        <v>112.0</v>
      </c>
      <c r="L23" s="63">
        <f t="shared" si="5"/>
        <v>86.15384615</v>
      </c>
      <c r="M23" s="63">
        <v>193.0</v>
      </c>
      <c r="N23" s="63">
        <f t="shared" si="6"/>
        <v>81.43459916</v>
      </c>
      <c r="O23" s="63">
        <v>142.0</v>
      </c>
      <c r="P23" s="63">
        <f t="shared" si="7"/>
        <v>86.06060606</v>
      </c>
      <c r="Q23" s="63">
        <v>162.0</v>
      </c>
      <c r="R23" s="63">
        <f t="shared" si="8"/>
        <v>87.56756757</v>
      </c>
      <c r="S23" s="63">
        <v>110.0</v>
      </c>
      <c r="T23" s="63">
        <f t="shared" si="9"/>
        <v>79.71014493</v>
      </c>
      <c r="U23" s="63">
        <v>94.0</v>
      </c>
      <c r="V23" s="63">
        <f t="shared" si="10"/>
        <v>78.99159664</v>
      </c>
      <c r="W23" s="63">
        <v>193.0</v>
      </c>
      <c r="X23" s="63">
        <f t="shared" si="11"/>
        <v>84.27947598</v>
      </c>
    </row>
    <row r="24">
      <c r="A24" s="35">
        <v>21.0</v>
      </c>
      <c r="B24" s="35" t="s">
        <v>42</v>
      </c>
      <c r="C24" s="59">
        <v>112.0</v>
      </c>
      <c r="D24" s="59">
        <f t="shared" si="1"/>
        <v>76.19047619</v>
      </c>
      <c r="E24" s="59">
        <v>191.0</v>
      </c>
      <c r="F24" s="59">
        <f t="shared" si="2"/>
        <v>86.03603604</v>
      </c>
      <c r="G24" s="63">
        <v>159.0</v>
      </c>
      <c r="H24" s="63">
        <f t="shared" si="3"/>
        <v>79.89949749</v>
      </c>
      <c r="I24" s="63">
        <v>185.0</v>
      </c>
      <c r="J24" s="63">
        <f t="shared" si="4"/>
        <v>76.13168724</v>
      </c>
      <c r="K24" s="63">
        <v>109.0</v>
      </c>
      <c r="L24" s="63">
        <f t="shared" si="5"/>
        <v>83.84615385</v>
      </c>
      <c r="M24" s="63">
        <v>202.0</v>
      </c>
      <c r="N24" s="63">
        <f t="shared" si="6"/>
        <v>85.23206751</v>
      </c>
      <c r="O24" s="63">
        <v>134.0</v>
      </c>
      <c r="P24" s="63">
        <f t="shared" si="7"/>
        <v>81.21212121</v>
      </c>
      <c r="Q24" s="63">
        <v>148.0</v>
      </c>
      <c r="R24" s="63">
        <f t="shared" si="8"/>
        <v>80</v>
      </c>
      <c r="S24" s="63">
        <v>114.0</v>
      </c>
      <c r="T24" s="63">
        <f t="shared" si="9"/>
        <v>82.60869565</v>
      </c>
      <c r="U24" s="63">
        <v>103.0</v>
      </c>
      <c r="V24" s="63">
        <f t="shared" si="10"/>
        <v>86.55462185</v>
      </c>
      <c r="W24" s="63">
        <v>182.0</v>
      </c>
      <c r="X24" s="63">
        <f t="shared" si="11"/>
        <v>79.47598253</v>
      </c>
    </row>
    <row r="25">
      <c r="A25" s="35">
        <v>22.0</v>
      </c>
      <c r="B25" s="35" t="s">
        <v>43</v>
      </c>
      <c r="C25" s="59">
        <v>121.0</v>
      </c>
      <c r="D25" s="59">
        <f t="shared" si="1"/>
        <v>82.31292517</v>
      </c>
      <c r="E25" s="59">
        <v>179.0</v>
      </c>
      <c r="F25" s="59">
        <f t="shared" si="2"/>
        <v>80.63063063</v>
      </c>
      <c r="G25" s="63">
        <v>161.0</v>
      </c>
      <c r="H25" s="63">
        <f t="shared" si="3"/>
        <v>80.90452261</v>
      </c>
      <c r="I25" s="63">
        <v>189.0</v>
      </c>
      <c r="J25" s="63">
        <f t="shared" si="4"/>
        <v>77.77777778</v>
      </c>
      <c r="K25" s="63">
        <v>100.0</v>
      </c>
      <c r="L25" s="63">
        <f t="shared" si="5"/>
        <v>76.92307692</v>
      </c>
      <c r="M25" s="63">
        <v>200.0</v>
      </c>
      <c r="N25" s="63">
        <f t="shared" si="6"/>
        <v>84.38818565</v>
      </c>
      <c r="O25" s="63">
        <v>126.0</v>
      </c>
      <c r="P25" s="63">
        <f t="shared" si="7"/>
        <v>76.36363636</v>
      </c>
      <c r="Q25" s="63">
        <v>146.0</v>
      </c>
      <c r="R25" s="63">
        <f t="shared" si="8"/>
        <v>78.91891892</v>
      </c>
      <c r="S25" s="63">
        <v>110.0</v>
      </c>
      <c r="T25" s="63">
        <f t="shared" si="9"/>
        <v>79.71014493</v>
      </c>
      <c r="U25" s="63">
        <v>103.0</v>
      </c>
      <c r="V25" s="63">
        <f t="shared" si="10"/>
        <v>86.55462185</v>
      </c>
      <c r="W25" s="63">
        <v>186.0</v>
      </c>
      <c r="X25" s="63">
        <f t="shared" si="11"/>
        <v>81.22270742</v>
      </c>
    </row>
    <row r="26">
      <c r="A26" s="35">
        <v>23.0</v>
      </c>
      <c r="B26" s="35" t="s">
        <v>44</v>
      </c>
      <c r="C26" s="59">
        <v>129.0</v>
      </c>
      <c r="D26" s="59">
        <f t="shared" si="1"/>
        <v>87.75510204</v>
      </c>
      <c r="E26" s="59">
        <v>181.0</v>
      </c>
      <c r="F26" s="59">
        <f t="shared" si="2"/>
        <v>81.53153153</v>
      </c>
      <c r="G26" s="63">
        <v>161.0</v>
      </c>
      <c r="H26" s="63">
        <f t="shared" si="3"/>
        <v>80.90452261</v>
      </c>
      <c r="I26" s="63">
        <v>209.0</v>
      </c>
      <c r="J26" s="63">
        <f t="shared" si="4"/>
        <v>86.00823045</v>
      </c>
      <c r="K26" s="63">
        <v>100.0</v>
      </c>
      <c r="L26" s="63">
        <f t="shared" si="5"/>
        <v>76.92307692</v>
      </c>
      <c r="M26" s="63">
        <v>213.0</v>
      </c>
      <c r="N26" s="63">
        <f t="shared" si="6"/>
        <v>89.87341772</v>
      </c>
      <c r="O26" s="63">
        <v>136.0</v>
      </c>
      <c r="P26" s="63">
        <f t="shared" si="7"/>
        <v>82.42424242</v>
      </c>
      <c r="Q26" s="63">
        <v>154.0</v>
      </c>
      <c r="R26" s="63">
        <f t="shared" si="8"/>
        <v>83.24324324</v>
      </c>
      <c r="S26" s="63">
        <v>118.0</v>
      </c>
      <c r="T26" s="63">
        <f t="shared" si="9"/>
        <v>85.50724638</v>
      </c>
      <c r="U26" s="63">
        <v>108.0</v>
      </c>
      <c r="V26" s="63">
        <f t="shared" si="10"/>
        <v>90.75630252</v>
      </c>
      <c r="W26" s="63">
        <v>193.0</v>
      </c>
      <c r="X26" s="63">
        <f t="shared" si="11"/>
        <v>84.27947598</v>
      </c>
    </row>
    <row r="27">
      <c r="A27" s="35">
        <v>24.0</v>
      </c>
      <c r="B27" s="35" t="s">
        <v>45</v>
      </c>
      <c r="C27" s="59">
        <v>123.0</v>
      </c>
      <c r="D27" s="59">
        <f t="shared" si="1"/>
        <v>83.67346939</v>
      </c>
      <c r="E27" s="59">
        <v>191.0</v>
      </c>
      <c r="F27" s="59">
        <f t="shared" si="2"/>
        <v>86.03603604</v>
      </c>
      <c r="G27" s="63">
        <v>167.0</v>
      </c>
      <c r="H27" s="63">
        <f t="shared" si="3"/>
        <v>83.91959799</v>
      </c>
      <c r="I27" s="63">
        <v>215.0</v>
      </c>
      <c r="J27" s="63">
        <f t="shared" si="4"/>
        <v>88.47736626</v>
      </c>
      <c r="K27" s="63">
        <v>115.0</v>
      </c>
      <c r="L27" s="63">
        <f t="shared" si="5"/>
        <v>88.46153846</v>
      </c>
      <c r="M27" s="63">
        <v>213.0</v>
      </c>
      <c r="N27" s="63">
        <f t="shared" si="6"/>
        <v>89.87341772</v>
      </c>
      <c r="O27" s="63">
        <v>150.0</v>
      </c>
      <c r="P27" s="63">
        <f t="shared" si="7"/>
        <v>90.90909091</v>
      </c>
      <c r="Q27" s="63">
        <v>170.0</v>
      </c>
      <c r="R27" s="63">
        <f t="shared" si="8"/>
        <v>91.89189189</v>
      </c>
      <c r="S27" s="63">
        <v>121.0</v>
      </c>
      <c r="T27" s="63">
        <f t="shared" si="9"/>
        <v>87.68115942</v>
      </c>
      <c r="U27" s="63">
        <v>103.0</v>
      </c>
      <c r="V27" s="63">
        <f t="shared" si="10"/>
        <v>86.55462185</v>
      </c>
      <c r="W27" s="63">
        <v>195.0</v>
      </c>
      <c r="X27" s="63">
        <f t="shared" si="11"/>
        <v>85.15283843</v>
      </c>
    </row>
    <row r="28">
      <c r="A28" s="35">
        <v>25.0</v>
      </c>
      <c r="B28" s="35" t="s">
        <v>46</v>
      </c>
      <c r="C28" s="59">
        <v>134.0</v>
      </c>
      <c r="D28" s="59">
        <f t="shared" si="1"/>
        <v>91.15646259</v>
      </c>
      <c r="E28" s="59">
        <v>191.0</v>
      </c>
      <c r="F28" s="59">
        <f t="shared" si="2"/>
        <v>86.03603604</v>
      </c>
      <c r="G28" s="63">
        <v>172.0</v>
      </c>
      <c r="H28" s="63">
        <f t="shared" si="3"/>
        <v>86.4321608</v>
      </c>
      <c r="I28" s="63">
        <v>224.0</v>
      </c>
      <c r="J28" s="63">
        <f t="shared" si="4"/>
        <v>92.18106996</v>
      </c>
      <c r="K28" s="63">
        <v>118.0</v>
      </c>
      <c r="L28" s="63">
        <f t="shared" si="5"/>
        <v>90.76923077</v>
      </c>
      <c r="M28" s="63">
        <v>207.0</v>
      </c>
      <c r="N28" s="63">
        <f t="shared" si="6"/>
        <v>87.34177215</v>
      </c>
      <c r="O28" s="63">
        <v>147.0</v>
      </c>
      <c r="P28" s="63">
        <f t="shared" si="7"/>
        <v>89.09090909</v>
      </c>
      <c r="Q28" s="63">
        <v>171.0</v>
      </c>
      <c r="R28" s="63">
        <f t="shared" si="8"/>
        <v>92.43243243</v>
      </c>
      <c r="S28" s="63">
        <v>127.0</v>
      </c>
      <c r="T28" s="63">
        <f t="shared" si="9"/>
        <v>92.02898551</v>
      </c>
      <c r="U28" s="63">
        <v>105.0</v>
      </c>
      <c r="V28" s="63">
        <f t="shared" si="10"/>
        <v>88.23529412</v>
      </c>
      <c r="W28" s="63">
        <v>207.0</v>
      </c>
      <c r="X28" s="63">
        <f t="shared" si="11"/>
        <v>90.3930131</v>
      </c>
    </row>
    <row r="29">
      <c r="A29" s="35">
        <v>26.0</v>
      </c>
      <c r="B29" s="35" t="s">
        <v>47</v>
      </c>
      <c r="C29" s="59">
        <v>141.0</v>
      </c>
      <c r="D29" s="59">
        <f t="shared" si="1"/>
        <v>95.91836735</v>
      </c>
      <c r="E29" s="59">
        <v>216.0</v>
      </c>
      <c r="F29" s="59">
        <f t="shared" si="2"/>
        <v>97.2972973</v>
      </c>
      <c r="G29" s="63">
        <v>192.0</v>
      </c>
      <c r="H29" s="63">
        <f t="shared" si="3"/>
        <v>96.48241206</v>
      </c>
      <c r="I29" s="63">
        <v>236.0</v>
      </c>
      <c r="J29" s="63">
        <f t="shared" si="4"/>
        <v>97.11934156</v>
      </c>
      <c r="K29" s="63">
        <v>127.0</v>
      </c>
      <c r="L29" s="63">
        <f t="shared" si="5"/>
        <v>97.69230769</v>
      </c>
      <c r="M29" s="63">
        <v>227.0</v>
      </c>
      <c r="N29" s="63">
        <f t="shared" si="6"/>
        <v>95.78059072</v>
      </c>
      <c r="O29" s="63">
        <v>160.0</v>
      </c>
      <c r="P29" s="63">
        <f t="shared" si="7"/>
        <v>96.96969697</v>
      </c>
      <c r="Q29" s="63">
        <v>175.0</v>
      </c>
      <c r="R29" s="63">
        <f t="shared" si="8"/>
        <v>94.59459459</v>
      </c>
      <c r="S29" s="63">
        <v>134.0</v>
      </c>
      <c r="T29" s="63">
        <f t="shared" si="9"/>
        <v>97.10144928</v>
      </c>
      <c r="U29" s="63">
        <v>111.0</v>
      </c>
      <c r="V29" s="63">
        <f t="shared" si="10"/>
        <v>93.27731092</v>
      </c>
      <c r="W29" s="63">
        <v>222.0</v>
      </c>
      <c r="X29" s="63">
        <f t="shared" si="11"/>
        <v>96.94323144</v>
      </c>
    </row>
    <row r="30">
      <c r="A30" s="35">
        <v>27.0</v>
      </c>
      <c r="B30" s="35" t="s">
        <v>48</v>
      </c>
      <c r="C30" s="59">
        <v>130.0</v>
      </c>
      <c r="D30" s="59">
        <f t="shared" si="1"/>
        <v>88.43537415</v>
      </c>
      <c r="E30" s="59">
        <v>202.0</v>
      </c>
      <c r="F30" s="59">
        <f t="shared" si="2"/>
        <v>90.99099099</v>
      </c>
      <c r="G30" s="63">
        <v>185.0</v>
      </c>
      <c r="H30" s="63">
        <f t="shared" si="3"/>
        <v>92.96482412</v>
      </c>
      <c r="I30" s="63">
        <v>230.0</v>
      </c>
      <c r="J30" s="63">
        <f t="shared" si="4"/>
        <v>94.65020576</v>
      </c>
      <c r="K30" s="63">
        <v>118.0</v>
      </c>
      <c r="L30" s="63">
        <f t="shared" si="5"/>
        <v>90.76923077</v>
      </c>
      <c r="M30" s="63">
        <v>216.0</v>
      </c>
      <c r="N30" s="63">
        <f t="shared" si="6"/>
        <v>91.13924051</v>
      </c>
      <c r="O30" s="63">
        <v>152.0</v>
      </c>
      <c r="P30" s="63">
        <f t="shared" si="7"/>
        <v>92.12121212</v>
      </c>
      <c r="Q30" s="63">
        <v>181.0</v>
      </c>
      <c r="R30" s="63">
        <f t="shared" si="8"/>
        <v>97.83783784</v>
      </c>
      <c r="S30" s="63">
        <v>121.0</v>
      </c>
      <c r="T30" s="63">
        <f t="shared" si="9"/>
        <v>87.68115942</v>
      </c>
      <c r="U30" s="63">
        <v>105.0</v>
      </c>
      <c r="V30" s="63">
        <f t="shared" si="10"/>
        <v>88.23529412</v>
      </c>
      <c r="W30" s="63">
        <v>202.0</v>
      </c>
      <c r="X30" s="63">
        <f t="shared" si="11"/>
        <v>88.20960699</v>
      </c>
    </row>
    <row r="31">
      <c r="A31" s="35">
        <v>28.0</v>
      </c>
      <c r="B31" s="35" t="s">
        <v>49</v>
      </c>
      <c r="C31" s="59">
        <v>117.0</v>
      </c>
      <c r="D31" s="59">
        <f t="shared" si="1"/>
        <v>79.59183673</v>
      </c>
      <c r="E31" s="59">
        <v>171.0</v>
      </c>
      <c r="F31" s="59">
        <f t="shared" si="2"/>
        <v>77.02702703</v>
      </c>
      <c r="G31" s="63">
        <v>156.0</v>
      </c>
      <c r="H31" s="63">
        <f t="shared" si="3"/>
        <v>78.3919598</v>
      </c>
      <c r="I31" s="63">
        <v>177.0</v>
      </c>
      <c r="J31" s="63">
        <f t="shared" si="4"/>
        <v>72.83950617</v>
      </c>
      <c r="K31" s="63">
        <v>91.0</v>
      </c>
      <c r="L31" s="63">
        <f t="shared" si="5"/>
        <v>70</v>
      </c>
      <c r="M31" s="63">
        <v>202.0</v>
      </c>
      <c r="N31" s="63">
        <f t="shared" si="6"/>
        <v>85.23206751</v>
      </c>
      <c r="O31" s="63">
        <v>138.0</v>
      </c>
      <c r="P31" s="63">
        <f t="shared" si="7"/>
        <v>83.63636364</v>
      </c>
      <c r="Q31" s="63">
        <v>159.0</v>
      </c>
      <c r="R31" s="63">
        <f t="shared" si="8"/>
        <v>85.94594595</v>
      </c>
      <c r="S31" s="63">
        <v>112.0</v>
      </c>
      <c r="T31" s="63">
        <f t="shared" si="9"/>
        <v>81.15942029</v>
      </c>
      <c r="U31" s="63">
        <v>91.0</v>
      </c>
      <c r="V31" s="63">
        <f t="shared" si="10"/>
        <v>76.47058824</v>
      </c>
      <c r="W31" s="63">
        <v>180.0</v>
      </c>
      <c r="X31" s="63">
        <f t="shared" si="11"/>
        <v>78.60262009</v>
      </c>
    </row>
    <row r="32">
      <c r="A32" s="35">
        <v>29.0</v>
      </c>
      <c r="B32" s="35" t="s">
        <v>50</v>
      </c>
      <c r="C32" s="59">
        <v>128.0</v>
      </c>
      <c r="D32" s="59">
        <f t="shared" si="1"/>
        <v>87.07482993</v>
      </c>
      <c r="E32" s="59">
        <v>203.0</v>
      </c>
      <c r="F32" s="59">
        <f t="shared" si="2"/>
        <v>91.44144144</v>
      </c>
      <c r="G32" s="63">
        <v>173.0</v>
      </c>
      <c r="H32" s="63">
        <f t="shared" si="3"/>
        <v>86.93467337</v>
      </c>
      <c r="I32" s="63">
        <v>214.0</v>
      </c>
      <c r="J32" s="63">
        <f t="shared" si="4"/>
        <v>88.06584362</v>
      </c>
      <c r="K32" s="63">
        <v>123.0</v>
      </c>
      <c r="L32" s="63">
        <f t="shared" si="5"/>
        <v>94.61538462</v>
      </c>
      <c r="M32" s="63">
        <v>200.0</v>
      </c>
      <c r="N32" s="63">
        <f t="shared" si="6"/>
        <v>84.38818565</v>
      </c>
      <c r="O32" s="63">
        <v>144.0</v>
      </c>
      <c r="P32" s="63">
        <f t="shared" si="7"/>
        <v>87.27272727</v>
      </c>
      <c r="Q32" s="63">
        <v>172.0</v>
      </c>
      <c r="R32" s="63">
        <f t="shared" si="8"/>
        <v>92.97297297</v>
      </c>
      <c r="S32" s="63">
        <v>119.0</v>
      </c>
      <c r="T32" s="63">
        <f t="shared" si="9"/>
        <v>86.23188406</v>
      </c>
      <c r="U32" s="63">
        <v>109.0</v>
      </c>
      <c r="V32" s="63">
        <f t="shared" si="10"/>
        <v>91.59663866</v>
      </c>
      <c r="W32" s="63">
        <v>195.0</v>
      </c>
      <c r="X32" s="63">
        <f t="shared" si="11"/>
        <v>85.15283843</v>
      </c>
    </row>
    <row r="33" ht="16.5" customHeight="1">
      <c r="A33" s="35">
        <v>30.0</v>
      </c>
      <c r="B33" s="35" t="s">
        <v>51</v>
      </c>
      <c r="C33" s="59">
        <v>0.0</v>
      </c>
      <c r="D33" s="59">
        <f t="shared" si="1"/>
        <v>0</v>
      </c>
      <c r="E33" s="59">
        <v>0.0</v>
      </c>
      <c r="F33" s="59">
        <f t="shared" si="2"/>
        <v>0</v>
      </c>
      <c r="G33" s="63">
        <v>110.0</v>
      </c>
      <c r="H33" s="63">
        <f t="shared" si="3"/>
        <v>55.27638191</v>
      </c>
      <c r="I33" s="63">
        <v>146.0</v>
      </c>
      <c r="J33" s="63">
        <f t="shared" si="4"/>
        <v>60.08230453</v>
      </c>
      <c r="K33" s="63">
        <v>42.0</v>
      </c>
      <c r="L33" s="63">
        <f t="shared" si="5"/>
        <v>32.30769231</v>
      </c>
      <c r="M33" s="63">
        <v>73.0</v>
      </c>
      <c r="N33" s="63">
        <f t="shared" si="6"/>
        <v>30.80168776</v>
      </c>
      <c r="O33" s="63">
        <v>57.0</v>
      </c>
      <c r="P33" s="63">
        <f t="shared" si="7"/>
        <v>34.54545455</v>
      </c>
      <c r="Q33" s="63">
        <v>66.0</v>
      </c>
      <c r="R33" s="63">
        <f t="shared" si="8"/>
        <v>35.67567568</v>
      </c>
      <c r="S33" s="63">
        <v>40.0</v>
      </c>
      <c r="T33" s="63">
        <f t="shared" si="9"/>
        <v>28.98550725</v>
      </c>
      <c r="U33" s="63">
        <v>32.0</v>
      </c>
      <c r="V33" s="63">
        <f t="shared" si="10"/>
        <v>26.8907563</v>
      </c>
      <c r="W33" s="63">
        <v>84.0</v>
      </c>
      <c r="X33" s="63">
        <f t="shared" si="11"/>
        <v>36.68122271</v>
      </c>
    </row>
    <row r="34">
      <c r="A34" s="35">
        <v>31.0</v>
      </c>
      <c r="B34" s="35" t="s">
        <v>52</v>
      </c>
      <c r="C34" s="59">
        <v>114.0</v>
      </c>
      <c r="D34" s="59">
        <f t="shared" si="1"/>
        <v>77.55102041</v>
      </c>
      <c r="E34" s="59">
        <v>177.0</v>
      </c>
      <c r="F34" s="59">
        <f t="shared" si="2"/>
        <v>79.72972973</v>
      </c>
      <c r="G34" s="63">
        <v>166.0</v>
      </c>
      <c r="H34" s="63">
        <f t="shared" si="3"/>
        <v>83.41708543</v>
      </c>
      <c r="I34" s="63">
        <v>197.0</v>
      </c>
      <c r="J34" s="63">
        <f t="shared" si="4"/>
        <v>81.06995885</v>
      </c>
      <c r="K34" s="63">
        <v>108.0</v>
      </c>
      <c r="L34" s="63">
        <f t="shared" si="5"/>
        <v>83.07692308</v>
      </c>
      <c r="M34" s="63">
        <v>200.0</v>
      </c>
      <c r="N34" s="63">
        <f t="shared" si="6"/>
        <v>84.38818565</v>
      </c>
      <c r="O34" s="63">
        <v>126.0</v>
      </c>
      <c r="P34" s="63">
        <f t="shared" si="7"/>
        <v>76.36363636</v>
      </c>
      <c r="Q34" s="63">
        <v>155.0</v>
      </c>
      <c r="R34" s="63">
        <f t="shared" si="8"/>
        <v>83.78378378</v>
      </c>
      <c r="S34" s="63">
        <v>115.0</v>
      </c>
      <c r="T34" s="63">
        <f t="shared" si="9"/>
        <v>83.33333333</v>
      </c>
      <c r="U34" s="63">
        <v>101.0</v>
      </c>
      <c r="V34" s="63">
        <f t="shared" si="10"/>
        <v>84.87394958</v>
      </c>
      <c r="W34" s="63">
        <v>188.0</v>
      </c>
      <c r="X34" s="63">
        <f t="shared" si="11"/>
        <v>82.09606987</v>
      </c>
    </row>
    <row r="35">
      <c r="A35" s="35">
        <v>32.0</v>
      </c>
      <c r="B35" s="35" t="s">
        <v>53</v>
      </c>
      <c r="C35" s="59">
        <v>125.0</v>
      </c>
      <c r="D35" s="59">
        <f t="shared" si="1"/>
        <v>85.03401361</v>
      </c>
      <c r="E35" s="59">
        <v>196.0</v>
      </c>
      <c r="F35" s="59">
        <f t="shared" si="2"/>
        <v>88.28828829</v>
      </c>
      <c r="G35" s="63">
        <v>169.0</v>
      </c>
      <c r="H35" s="63">
        <f t="shared" si="3"/>
        <v>84.92462312</v>
      </c>
      <c r="I35" s="63">
        <v>202.0</v>
      </c>
      <c r="J35" s="63">
        <f t="shared" si="4"/>
        <v>83.12757202</v>
      </c>
      <c r="K35" s="63">
        <v>116.0</v>
      </c>
      <c r="L35" s="63">
        <f t="shared" si="5"/>
        <v>89.23076923</v>
      </c>
      <c r="M35" s="63">
        <v>212.0</v>
      </c>
      <c r="N35" s="63">
        <f t="shared" si="6"/>
        <v>89.45147679</v>
      </c>
      <c r="O35" s="63">
        <v>142.0</v>
      </c>
      <c r="P35" s="63">
        <f t="shared" si="7"/>
        <v>86.06060606</v>
      </c>
      <c r="Q35" s="63">
        <v>158.0</v>
      </c>
      <c r="R35" s="63">
        <f t="shared" si="8"/>
        <v>85.40540541</v>
      </c>
      <c r="S35" s="63">
        <v>120.0</v>
      </c>
      <c r="T35" s="63">
        <f t="shared" si="9"/>
        <v>86.95652174</v>
      </c>
      <c r="U35" s="63">
        <v>106.0</v>
      </c>
      <c r="V35" s="63">
        <f t="shared" si="10"/>
        <v>89.07563025</v>
      </c>
      <c r="W35" s="63">
        <v>195.0</v>
      </c>
      <c r="X35" s="63">
        <f t="shared" si="11"/>
        <v>85.15283843</v>
      </c>
    </row>
    <row r="36">
      <c r="A36" s="35">
        <v>33.0</v>
      </c>
      <c r="B36" s="35" t="s">
        <v>54</v>
      </c>
      <c r="C36" s="59">
        <v>133.0</v>
      </c>
      <c r="D36" s="59">
        <f t="shared" si="1"/>
        <v>90.47619048</v>
      </c>
      <c r="E36" s="59">
        <v>204.0</v>
      </c>
      <c r="F36" s="59">
        <f t="shared" si="2"/>
        <v>91.89189189</v>
      </c>
      <c r="G36" s="63">
        <v>172.0</v>
      </c>
      <c r="H36" s="63">
        <f t="shared" si="3"/>
        <v>86.4321608</v>
      </c>
      <c r="I36" s="63">
        <v>224.0</v>
      </c>
      <c r="J36" s="63">
        <f t="shared" si="4"/>
        <v>92.18106996</v>
      </c>
      <c r="K36" s="63">
        <v>126.0</v>
      </c>
      <c r="L36" s="63">
        <f t="shared" si="5"/>
        <v>96.92307692</v>
      </c>
      <c r="M36" s="63">
        <v>229.0</v>
      </c>
      <c r="N36" s="63">
        <f t="shared" si="6"/>
        <v>96.62447257</v>
      </c>
      <c r="O36" s="63">
        <v>161.0</v>
      </c>
      <c r="P36" s="63">
        <f t="shared" si="7"/>
        <v>97.57575758</v>
      </c>
      <c r="Q36" s="63">
        <v>177.0</v>
      </c>
      <c r="R36" s="63">
        <f t="shared" si="8"/>
        <v>95.67567568</v>
      </c>
      <c r="S36" s="63">
        <v>121.0</v>
      </c>
      <c r="T36" s="63">
        <f t="shared" si="9"/>
        <v>87.68115942</v>
      </c>
      <c r="U36" s="63">
        <v>108.0</v>
      </c>
      <c r="V36" s="63">
        <f t="shared" si="10"/>
        <v>90.75630252</v>
      </c>
      <c r="W36" s="63">
        <v>214.0</v>
      </c>
      <c r="X36" s="63">
        <f t="shared" si="11"/>
        <v>93.44978166</v>
      </c>
    </row>
    <row r="37">
      <c r="A37" s="5"/>
      <c r="B37" s="5"/>
    </row>
  </sheetData>
  <mergeCells count="6">
    <mergeCell ref="C1:F1"/>
    <mergeCell ref="G1:J1"/>
    <mergeCell ref="K1:N1"/>
    <mergeCell ref="O1:R1"/>
    <mergeCell ref="S1:V1"/>
    <mergeCell ref="W1:X1"/>
  </mergeCells>
  <drawing r:id="rId1"/>
</worksheet>
</file>